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736" activeTab="5"/>
  </bookViews>
  <sheets>
    <sheet name="ATTAINMENET LEVEL" sheetId="26" r:id="rId1"/>
    <sheet name="TEST MARKS " sheetId="1" r:id="rId2"/>
    <sheet name="TEST -CO " sheetId="12" r:id="rId3"/>
    <sheet name="Assignment CO " sheetId="14" state="hidden" r:id="rId4"/>
    <sheet name="SEE-FINAL EXAM CO" sheetId="16" r:id="rId5"/>
    <sheet name="TOTAL CO " sheetId="13" r:id="rId6"/>
    <sheet name="GRAPHS" sheetId="18" r:id="rId7"/>
    <sheet name="C-Sec" sheetId="2" state="hidden" r:id="rId8"/>
    <sheet name="Sheet1" sheetId="3" state="hidden" r:id="rId9"/>
    <sheet name="Sheet2" sheetId="4" state="hidden" r:id="rId10"/>
    <sheet name="Sheet3" sheetId="19" state="hidden" r:id="rId11"/>
    <sheet name="FEED BACK" sheetId="21" state="hidden" r:id="rId12"/>
    <sheet name="COURSE EXIT SURVEY-10MEL77" sheetId="22" state="hidden" r:id="rId13"/>
    <sheet name="CO ATTAINMENT" sheetId="23" r:id="rId14"/>
    <sheet name="CO PO   ATTAINMENT DIRECT ASSME" sheetId="24" r:id="rId15"/>
    <sheet name="CO PO ATTAINMENT INDIRECT ASSME" sheetId="25" state="hidden" r:id="rId16"/>
  </sheets>
  <calcPr calcId="144525"/>
</workbook>
</file>

<file path=xl/sharedStrings.xml><?xml version="1.0" encoding="utf-8"?>
<sst xmlns="http://schemas.openxmlformats.org/spreadsheetml/2006/main" count="1839" uniqueCount="664">
  <si>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</si>
  <si>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</si>
  <si>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</si>
  <si>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</si>
  <si>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strentgh, Assign target percentage…)</t>
  </si>
  <si>
    <t>SEE- Exam marks is same for all COs of that subject</t>
  </si>
  <si>
    <t>Tough Subject  60%</t>
  </si>
  <si>
    <t>Target may be same or different for different CO</t>
  </si>
  <si>
    <t>Easy Subject    70%</t>
  </si>
  <si>
    <t>Target may be different for different subjects, theritical/problematic subject, example</t>
  </si>
  <si>
    <t xml:space="preserve">Attainment Levels of COs </t>
  </si>
  <si>
    <t>Course Name:DESIGN LAB                                                                              Course Code:15MEL76</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</si>
  <si>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</si>
  <si>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</si>
  <si>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</si>
  <si>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</si>
  <si>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</si>
  <si>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</si>
  <si>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</si>
  <si>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</si>
  <si>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</si>
  <si>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</si>
  <si>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</si>
  <si>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</si>
  <si>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</si>
  <si>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</si>
  <si>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 xml:space="preserve">                                   Sapthagiri College of Engineering</t>
  </si>
  <si>
    <t xml:space="preserve">                                       Department of Mechanical Engineering</t>
  </si>
  <si>
    <r>
      <rPr>
        <b/>
        <sz val="12"/>
        <color rgb="FFFF0000"/>
        <rFont val="Cambria"/>
        <charset val="134"/>
        <scheme val="major"/>
      </rPr>
      <t xml:space="preserve">SEM &amp; SEC </t>
    </r>
    <r>
      <rPr>
        <b/>
        <sz val="12"/>
        <color rgb="FF000000"/>
        <rFont val="Cambria"/>
        <charset val="134"/>
        <scheme val="major"/>
      </rPr>
      <t>: 7 'A&amp;B' SEC</t>
    </r>
  </si>
  <si>
    <r>
      <rPr>
        <b/>
        <sz val="12"/>
        <color rgb="FFFF0000"/>
        <rFont val="Cambria"/>
        <charset val="134"/>
        <scheme val="major"/>
      </rPr>
      <t>Subject</t>
    </r>
    <r>
      <rPr>
        <b/>
        <sz val="12"/>
        <color rgb="FF000000"/>
        <rFont val="Cambria"/>
        <charset val="134"/>
        <scheme val="major"/>
      </rPr>
      <t>: DESIGN LAB</t>
    </r>
  </si>
  <si>
    <r>
      <rPr>
        <b/>
        <sz val="12"/>
        <color rgb="FFFF0000"/>
        <rFont val="Cambria"/>
        <charset val="134"/>
        <scheme val="major"/>
      </rPr>
      <t>Subject Code</t>
    </r>
    <r>
      <rPr>
        <b/>
        <sz val="12"/>
        <color rgb="FF000000"/>
        <rFont val="Cambria"/>
        <charset val="134"/>
        <scheme val="major"/>
      </rPr>
      <t>: 15MEL76</t>
    </r>
  </si>
  <si>
    <r>
      <rPr>
        <b/>
        <sz val="12"/>
        <color rgb="FFFF0000"/>
        <rFont val="Cambria"/>
        <charset val="134"/>
        <scheme val="major"/>
      </rPr>
      <t>NAME OF THE FACULTY</t>
    </r>
    <r>
      <rPr>
        <b/>
        <sz val="12"/>
        <color rgb="FF000000"/>
        <rFont val="Cambria"/>
        <charset val="134"/>
        <scheme val="major"/>
      </rPr>
      <t xml:space="preserve"> :Dr.Tulsidas,Chetan B P,Pramod S V</t>
    </r>
  </si>
  <si>
    <t>YEAR : 2018-19  ODD SEM</t>
  </si>
  <si>
    <t>SCHEME :2015</t>
  </si>
  <si>
    <t>Sl. No.</t>
  </si>
  <si>
    <t>Name of the student</t>
  </si>
  <si>
    <t>USN</t>
  </si>
  <si>
    <t>INTERNALS</t>
  </si>
  <si>
    <t>ASSIGNMENT'S</t>
  </si>
  <si>
    <t>EXTERNAL EXAM</t>
  </si>
  <si>
    <t>Q1 or 2</t>
  </si>
  <si>
    <t>Q3 or 4</t>
  </si>
  <si>
    <t>CO1</t>
  </si>
  <si>
    <t>CO2</t>
  </si>
  <si>
    <t>CO3</t>
  </si>
  <si>
    <t>CO4</t>
  </si>
  <si>
    <t>CO5</t>
  </si>
  <si>
    <t>CO6</t>
  </si>
  <si>
    <t>CO1,CO2,CO3,CO4,CO5,CO6</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</si>
  <si>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</si>
  <si>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</si>
  <si>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</si>
  <si>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</si>
  <si>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</si>
  <si>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</si>
  <si>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</si>
  <si>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</si>
  <si>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</si>
  <si>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</si>
  <si>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</si>
  <si>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</si>
  <si>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</si>
  <si>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</si>
  <si>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</si>
  <si>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</si>
  <si>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</si>
  <si>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</si>
  <si>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</si>
  <si>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</si>
  <si>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</si>
  <si>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</si>
  <si>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</si>
  <si>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</si>
  <si>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</si>
  <si>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</si>
  <si>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</si>
  <si>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</si>
  <si>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</si>
  <si>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</si>
  <si>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</si>
  <si>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</si>
  <si>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</si>
  <si>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</si>
  <si>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</si>
  <si>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</si>
  <si>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</si>
  <si>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</si>
  <si>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</si>
  <si>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</si>
  <si>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</si>
  <si>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</si>
  <si>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</si>
  <si>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</si>
  <si>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</si>
  <si>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</si>
  <si>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</si>
  <si>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</si>
  <si>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</si>
  <si>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</si>
  <si>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</si>
  <si>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</si>
  <si>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</si>
  <si>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</si>
  <si>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</si>
  <si>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</si>
  <si>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</si>
  <si>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</si>
  <si>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</si>
  <si>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</si>
  <si>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</si>
  <si>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</si>
  <si>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</si>
  <si>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</si>
  <si>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</si>
  <si>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</si>
  <si>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</si>
  <si>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</si>
  <si>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</si>
  <si>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</si>
  <si>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</si>
  <si>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</si>
  <si>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</si>
  <si>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</si>
  <si>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</si>
  <si>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</si>
  <si>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</si>
  <si>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</si>
  <si>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</si>
  <si>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</si>
  <si>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</si>
  <si>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</si>
  <si>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</si>
  <si>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</si>
  <si>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</si>
  <si>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</si>
  <si>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</si>
  <si>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</si>
  <si>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</si>
  <si>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</si>
  <si>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</si>
  <si>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</si>
  <si>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</si>
  <si>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</si>
  <si>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</si>
  <si>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</si>
  <si>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</si>
  <si>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</si>
  <si>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</si>
  <si>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</si>
  <si>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</si>
  <si>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</si>
  <si>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</si>
  <si>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</si>
  <si>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</si>
  <si>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</si>
  <si>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</si>
  <si>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</si>
  <si>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</si>
  <si>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</si>
  <si>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</si>
  <si>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1SG15ME108</t>
  </si>
  <si>
    <t>AKSHAY P SHETTY</t>
  </si>
  <si>
    <t>1SG15ME106</t>
  </si>
  <si>
    <t>RANJITH K S</t>
  </si>
  <si>
    <t>1SG16ME445</t>
  </si>
  <si>
    <t>YANDAPALLI GANESH</t>
  </si>
  <si>
    <t>1SG15ME107</t>
  </si>
  <si>
    <t>RUDERSH P</t>
  </si>
  <si>
    <t>1SG15ME109</t>
  </si>
  <si>
    <t>RAVISHANKAR .G</t>
  </si>
  <si>
    <t>1SG15ME078</t>
  </si>
  <si>
    <t>ROHAN A</t>
  </si>
  <si>
    <t>1SG15ME079</t>
  </si>
  <si>
    <t>S HANUMANTHA REDDY</t>
  </si>
  <si>
    <t>1SG15ME080</t>
  </si>
  <si>
    <t>SADANANDA L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</si>
  <si>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</si>
  <si>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</si>
  <si>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</si>
  <si>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</si>
  <si>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</si>
  <si>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</si>
  <si>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</si>
  <si>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</si>
  <si>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</si>
  <si>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</si>
  <si>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</si>
  <si>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</si>
  <si>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</si>
  <si>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</si>
  <si>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</si>
  <si>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</si>
  <si>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</si>
  <si>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</si>
  <si>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</si>
  <si>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</si>
  <si>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</si>
  <si>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</si>
  <si>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</si>
  <si>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</si>
  <si>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</si>
  <si>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</si>
  <si>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</si>
  <si>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</si>
  <si>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</si>
  <si>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</si>
  <si>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</si>
  <si>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</si>
  <si>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</si>
  <si>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</si>
  <si>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</si>
  <si>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</si>
  <si>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</si>
  <si>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</si>
  <si>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</si>
  <si>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</si>
  <si>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</si>
  <si>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</si>
  <si>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</si>
  <si>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</si>
  <si>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</si>
  <si>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</si>
  <si>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</si>
  <si>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</si>
  <si>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</si>
  <si>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</si>
  <si>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</si>
  <si>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</si>
  <si>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</si>
  <si>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</si>
  <si>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</si>
  <si>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</si>
  <si>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</si>
  <si>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</si>
  <si>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</si>
  <si>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</si>
  <si>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</si>
  <si>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</si>
  <si>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</si>
  <si>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</si>
  <si>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</si>
  <si>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</si>
  <si>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</si>
  <si>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</si>
  <si>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</si>
  <si>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</si>
  <si>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</si>
  <si>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</si>
  <si>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</si>
  <si>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</si>
  <si>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</si>
  <si>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</si>
  <si>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</si>
  <si>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</si>
  <si>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</si>
  <si>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</si>
  <si>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</si>
  <si>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</si>
  <si>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</si>
  <si>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</si>
  <si>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</si>
  <si>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</si>
  <si>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</si>
  <si>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</si>
  <si>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</si>
  <si>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</si>
  <si>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</si>
  <si>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</si>
  <si>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</si>
  <si>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</si>
  <si>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</si>
  <si>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</si>
  <si>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</si>
  <si>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</si>
  <si>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</si>
  <si>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</si>
  <si>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</si>
  <si>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</si>
  <si>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</si>
  <si>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</si>
  <si>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</si>
  <si>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</si>
  <si>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</si>
  <si>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</si>
  <si>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</si>
  <si>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</si>
  <si>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</si>
  <si>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</si>
  <si>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</si>
  <si>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IV</t>
  </si>
  <si>
    <t>V</t>
  </si>
  <si>
    <t>VI</t>
  </si>
  <si>
    <t xml:space="preserve">II </t>
  </si>
  <si>
    <t>III</t>
  </si>
  <si>
    <t>NO OF Y</t>
  </si>
  <si>
    <t xml:space="preserve"> </t>
  </si>
  <si>
    <t>ATTAINMENT</t>
  </si>
  <si>
    <t>CO's</t>
  </si>
  <si>
    <t>IA MARKS ATTAINMENT</t>
  </si>
  <si>
    <t>Sapthagiri College of Engineering</t>
  </si>
  <si>
    <t>Department of Mechanical Engineering</t>
  </si>
  <si>
    <t>Mechanics of Materials</t>
  </si>
  <si>
    <t>III Semester B Section Test marks for ODD Sem 2017-18</t>
  </si>
  <si>
    <t>TARGET: 90% OF STUDENTS TO SCORE 80% and ABOVE</t>
  </si>
  <si>
    <t>ASSIGNMENT ATTAINMENT (%)</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</si>
  <si>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</si>
  <si>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</si>
  <si>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</si>
  <si>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</si>
  <si>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</si>
  <si>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</si>
  <si>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</si>
  <si>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</si>
  <si>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</si>
  <si>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80% ATTAINMENT</t>
  </si>
  <si>
    <t>TARGET: 70% ATTAINMENT</t>
  </si>
  <si>
    <t>CO'S</t>
  </si>
  <si>
    <t>Assignment ATTAINMENT</t>
  </si>
  <si>
    <t>CIE: AVG OF TEST &amp; ASSIGNMENT</t>
  </si>
  <si>
    <t>EXAM ATTAINMENT</t>
  </si>
  <si>
    <t>X BY0.4</t>
  </si>
  <si>
    <t>AVARAGE</t>
  </si>
  <si>
    <t>SEE</t>
  </si>
  <si>
    <t>CIE</t>
  </si>
  <si>
    <t>X BY 0.60</t>
  </si>
  <si>
    <t>ATTAINMENT of COs</t>
  </si>
  <si>
    <t>graph</t>
  </si>
  <si>
    <t>NEXT ACADEMIC YEAR TARGET CAN BE: 90%</t>
  </si>
  <si>
    <t>Acharya Institute of Technology</t>
  </si>
  <si>
    <t>Department of Computer Science and Engineering</t>
  </si>
  <si>
    <t>VI Semester C Section Test marks for Even Sem 2013-14</t>
  </si>
  <si>
    <t>I INTERNALS</t>
  </si>
  <si>
    <t>II INTERNALS</t>
  </si>
  <si>
    <t>III INTERNALS</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</si>
  <si>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</si>
  <si>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</si>
  <si>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</si>
  <si>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</si>
  <si>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</si>
  <si>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</si>
  <si>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</si>
  <si>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</si>
  <si>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</si>
  <si>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</si>
  <si>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</si>
  <si>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</si>
  <si>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</si>
  <si>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</si>
  <si>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</si>
  <si>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</si>
  <si>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</si>
  <si>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</si>
  <si>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</si>
  <si>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</si>
  <si>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</si>
  <si>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</si>
  <si>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</si>
  <si>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</si>
  <si>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</si>
  <si>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</si>
  <si>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</si>
  <si>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</si>
  <si>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</si>
  <si>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</si>
  <si>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</si>
  <si>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</si>
  <si>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</si>
  <si>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</si>
  <si>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</si>
  <si>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</si>
  <si>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</si>
  <si>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</si>
  <si>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</si>
  <si>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</si>
  <si>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</si>
  <si>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</si>
  <si>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</si>
  <si>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</si>
  <si>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</si>
  <si>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</si>
  <si>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</si>
  <si>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</si>
  <si>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</si>
  <si>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</si>
  <si>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</si>
  <si>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</si>
  <si>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</si>
  <si>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</si>
  <si>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</si>
  <si>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</si>
  <si>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</si>
  <si>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</si>
  <si>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</si>
  <si>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</si>
  <si>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</si>
  <si>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</si>
  <si>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</si>
  <si>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</si>
  <si>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</si>
  <si>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</si>
  <si>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</si>
  <si>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</si>
  <si>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</si>
  <si>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</si>
  <si>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</si>
  <si>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</si>
  <si>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</si>
  <si>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</si>
  <si>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</si>
  <si>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</si>
  <si>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</si>
  <si>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</si>
  <si>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</si>
  <si>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</si>
  <si>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</si>
  <si>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</si>
  <si>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</si>
  <si>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</si>
  <si>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</si>
  <si>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</si>
  <si>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</si>
  <si>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</si>
  <si>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</si>
  <si>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</si>
  <si>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</si>
  <si>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</si>
  <si>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</si>
  <si>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</si>
  <si>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</si>
  <si>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</si>
  <si>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</si>
  <si>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</si>
  <si>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</si>
  <si>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</si>
  <si>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</si>
  <si>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</si>
  <si>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</si>
  <si>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</si>
  <si>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</si>
  <si>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</si>
  <si>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</si>
  <si>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</si>
  <si>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</si>
  <si>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</si>
  <si>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</si>
  <si>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</si>
  <si>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</si>
  <si>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</si>
  <si>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</si>
  <si>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</si>
  <si>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</si>
  <si>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</si>
  <si>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</si>
  <si>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</si>
  <si>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</si>
  <si>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</si>
  <si>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</si>
  <si>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</si>
  <si>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</si>
  <si>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</si>
  <si>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</si>
  <si>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</si>
  <si>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</si>
  <si>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</si>
  <si>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</si>
  <si>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</si>
  <si>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</si>
  <si>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</si>
  <si>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</si>
  <si>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</si>
  <si>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</si>
  <si>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</si>
  <si>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</si>
  <si>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</si>
  <si>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</si>
  <si>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</si>
  <si>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</si>
  <si>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</si>
  <si>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</si>
  <si>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</si>
  <si>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</si>
  <si>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</si>
  <si>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</si>
  <si>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</si>
  <si>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</si>
  <si>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</si>
  <si>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MECHANICAL ENGINEERING</t>
  </si>
  <si>
    <t>COURSE EXIT SURVEY (ODD SEM. 2018-19)</t>
  </si>
  <si>
    <r>
      <rPr>
        <b/>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7 'A&amp;B' SEC</t>
    </r>
  </si>
  <si>
    <r>
      <rPr>
        <b/>
        <sz val="14"/>
        <color rgb="FFFF0000"/>
        <rFont val="Cambria"/>
        <charset val="134"/>
        <scheme val="major"/>
      </rPr>
      <t>Subject</t>
    </r>
    <r>
      <rPr>
        <sz val="14"/>
        <color rgb="FF000000"/>
        <rFont val="Cambria"/>
        <charset val="134"/>
        <scheme val="major"/>
      </rPr>
      <t xml:space="preserve">: </t>
    </r>
    <r>
      <rPr>
        <b/>
        <sz val="14"/>
        <color rgb="FF000000"/>
        <rFont val="Cambria"/>
        <charset val="134"/>
        <scheme val="major"/>
      </rPr>
      <t>DESIGN LAB</t>
    </r>
  </si>
  <si>
    <r>
      <rPr>
        <b/>
        <sz val="14"/>
        <color rgb="FFFF0000"/>
        <rFont val="Cambria"/>
        <charset val="134"/>
        <scheme val="major"/>
      </rPr>
      <t>Subject Cod</t>
    </r>
    <r>
      <rPr>
        <sz val="14"/>
        <color rgb="FFFF0000"/>
        <rFont val="Cambria"/>
        <charset val="134"/>
        <scheme val="major"/>
      </rPr>
      <t>e</t>
    </r>
    <r>
      <rPr>
        <sz val="14"/>
        <color rgb="FF000000"/>
        <rFont val="Cambria"/>
        <charset val="134"/>
        <scheme val="major"/>
      </rPr>
      <t xml:space="preserve">: </t>
    </r>
    <r>
      <rPr>
        <b/>
        <sz val="14"/>
        <color rgb="FF000000"/>
        <rFont val="Cambria"/>
        <charset val="134"/>
        <scheme val="major"/>
      </rPr>
      <t>15MEL76</t>
    </r>
  </si>
  <si>
    <r>
      <rPr>
        <b/>
        <sz val="14"/>
        <color rgb="FFFF0000"/>
        <rFont val="Cambria"/>
        <charset val="134"/>
        <scheme val="major"/>
      </rPr>
      <t>NAME OF THE FACULTY</t>
    </r>
    <r>
      <rPr>
        <b/>
        <sz val="14"/>
        <color rgb="FF000000"/>
        <rFont val="Cambria"/>
        <charset val="134"/>
        <scheme val="major"/>
      </rPr>
      <t xml:space="preserve"> :Dr.Tulsidas,Chetan B P,Pramod S V</t>
    </r>
  </si>
  <si>
    <r>
      <rPr>
        <b/>
        <sz val="14"/>
        <color rgb="FFFF0000"/>
        <rFont val="Cambria"/>
        <charset val="134"/>
        <scheme val="major"/>
      </rPr>
      <t>NOTE</t>
    </r>
    <r>
      <rPr>
        <b/>
        <sz val="14"/>
        <color indexed="8"/>
        <rFont val="Cambria"/>
        <charset val="134"/>
        <scheme val="major"/>
      </rPr>
      <t>:</t>
    </r>
    <r>
      <rPr>
        <sz val="14"/>
        <color indexed="8"/>
        <rFont val="Cambria"/>
        <charset val="134"/>
        <scheme val="major"/>
      </rPr>
      <t xml:space="preserve"> This survey is obtained through google Forms</t>
    </r>
  </si>
  <si>
    <t>SL NO</t>
  </si>
  <si>
    <t>Timestamp</t>
  </si>
  <si>
    <t>Name</t>
  </si>
  <si>
    <t>CO1: Are you able to analyse the vibration characteristics in a single degree of freedom vibrating systems.</t>
  </si>
  <si>
    <t>CO2: Are you able to analyse the rotating elements for balancing, critical speed of shaft.</t>
  </si>
  <si>
    <t>CO3: Are you able to compute the fringe constant of photo elastic material for different loading conditions..</t>
  </si>
  <si>
    <t>CO4: Are you able to analyse the characteristics of governors.</t>
  </si>
  <si>
    <t>CO5: Are you able to analyse the stresses for combined loading in straight and curved beam using strain gauges.</t>
  </si>
  <si>
    <t>CO6: Are you able to analyse pressure distribution in journal bearing.</t>
  </si>
  <si>
    <t>Darshan K L</t>
  </si>
  <si>
    <t>1SG14ME030</t>
  </si>
  <si>
    <t>Matlub Rahman</t>
  </si>
  <si>
    <t>1SG14ME066</t>
  </si>
  <si>
    <t>Lokanath V</t>
  </si>
  <si>
    <t>1SG15ME413</t>
  </si>
  <si>
    <t>Aravind kumar</t>
  </si>
  <si>
    <t>1SG14ME013</t>
  </si>
  <si>
    <t>Md Shoeb Anwar</t>
  </si>
  <si>
    <t>1SG14ME068</t>
  </si>
  <si>
    <t>Gadilingappa y</t>
  </si>
  <si>
    <t>1SG15ME409</t>
  </si>
  <si>
    <t>Ravikant</t>
  </si>
  <si>
    <t>1SG14ME089</t>
  </si>
  <si>
    <t>Abhishek raj</t>
  </si>
  <si>
    <t>1SG14ME004</t>
  </si>
  <si>
    <t>Praveen s</t>
  </si>
  <si>
    <t>1SG14ME082</t>
  </si>
  <si>
    <t xml:space="preserve">Harshith M S </t>
  </si>
  <si>
    <t>1SG13ME043</t>
  </si>
  <si>
    <t>Abishek P</t>
  </si>
  <si>
    <t>1SG14ME005</t>
  </si>
  <si>
    <t>Vishal R</t>
  </si>
  <si>
    <t>1SG14ME123</t>
  </si>
  <si>
    <t>Gaurav Kumar</t>
  </si>
  <si>
    <t>1SG14ME041</t>
  </si>
  <si>
    <t>Harish H N</t>
  </si>
  <si>
    <t>1SG15ME410</t>
  </si>
  <si>
    <t>Naveen Kumar Singh</t>
  </si>
  <si>
    <t>1SG14ME126</t>
  </si>
  <si>
    <t xml:space="preserve">Manoj M Rajamani </t>
  </si>
  <si>
    <t>1SG14ME060</t>
  </si>
  <si>
    <t>Vasavi suresh</t>
  </si>
  <si>
    <t>1SG14ME118</t>
  </si>
  <si>
    <t>Mohammed waseem</t>
  </si>
  <si>
    <t>1SG14ME071</t>
  </si>
  <si>
    <t>Hemanth kumar B</t>
  </si>
  <si>
    <t>1SG15ME411</t>
  </si>
  <si>
    <t>Manoj M Bhat</t>
  </si>
  <si>
    <t>1SG14ME059</t>
  </si>
  <si>
    <t>Rohith G S</t>
  </si>
  <si>
    <t>1SG14ME092</t>
  </si>
  <si>
    <t xml:space="preserve">Prateek Gupta </t>
  </si>
  <si>
    <t>1SG14ME080</t>
  </si>
  <si>
    <t>Dilip G</t>
  </si>
  <si>
    <t>1SG14ME037</t>
  </si>
  <si>
    <t>Syed Aftab hussani</t>
  </si>
  <si>
    <t>1SG15ME424</t>
  </si>
  <si>
    <t>Sailen Hembrom</t>
  </si>
  <si>
    <t>1SG14ME097</t>
  </si>
  <si>
    <t>Aditya</t>
  </si>
  <si>
    <t>1SG14ME007</t>
  </si>
  <si>
    <t>Shrikanth Reddy</t>
  </si>
  <si>
    <t>1SG14ME107</t>
  </si>
  <si>
    <t>Banuprakash N</t>
  </si>
  <si>
    <t>1SG14ME017</t>
  </si>
  <si>
    <t>Kuldeep Kamath</t>
  </si>
  <si>
    <t>1SG14ME050</t>
  </si>
  <si>
    <t>Siddharth Vikram's singh</t>
  </si>
  <si>
    <t>1SG15ME421</t>
  </si>
  <si>
    <t>Deepak kumar</t>
  </si>
  <si>
    <t>1SG14ME033</t>
  </si>
  <si>
    <t>No. of graded "1"</t>
  </si>
  <si>
    <t>No. of graded "2"</t>
  </si>
  <si>
    <t>No. of graded "3"</t>
  </si>
  <si>
    <t>No. of graded "4"</t>
  </si>
  <si>
    <t>No. of graded "5"</t>
  </si>
  <si>
    <t>TOTAL FB</t>
  </si>
  <si>
    <t xml:space="preserve"> CO-PO ATTAINMENT (0DD SEM. 2018-19)</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</si>
  <si>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7 'A&amp;B' SEC</t>
    </r>
  </si>
  <si>
    <r>
      <rPr>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15MEL76</t>
    </r>
  </si>
  <si>
    <r>
      <rPr>
        <sz val="12"/>
        <color rgb="FFFF0000"/>
        <rFont val="Cambria"/>
        <charset val="134"/>
        <scheme val="major"/>
      </rPr>
      <t>NAME OF THE FACULTY</t>
    </r>
    <r>
      <rPr>
        <b/>
        <sz val="12"/>
        <color rgb="FF000000"/>
        <rFont val="Cambria"/>
        <charset val="134"/>
        <scheme val="major"/>
      </rPr>
      <t xml:space="preserve"> :Dr.Tulsidas,Chetan B P,Pramod S V</t>
    </r>
  </si>
  <si>
    <r>
      <rPr>
        <b/>
        <sz val="12"/>
        <color indexed="8"/>
        <rFont val="Cambria"/>
        <charset val="134"/>
        <scheme val="major"/>
      </rPr>
      <t>NOTE:</t>
    </r>
    <r>
      <rPr>
        <sz val="12"/>
        <color indexed="8"/>
        <rFont val="Cambria"/>
        <charset val="134"/>
        <scheme val="major"/>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</si>
  <si>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</si>
  <si>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</si>
  <si>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</si>
  <si>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</si>
  <si>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</si>
  <si>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</si>
  <si>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</si>
  <si>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</si>
  <si>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analyse the vibration characteristics in a single degree of freedom vibrating systems</t>
  </si>
  <si>
    <t>Are you able to analyse the vibration characteristics in a single degree of freedom vibrating systems</t>
  </si>
  <si>
    <t>Able to analyse the rotating elements for balancing, critical speed of shaft.</t>
  </si>
  <si>
    <t>Are you able to analyse the rotating elements for balancing, critical speed of shaft.</t>
  </si>
  <si>
    <t>Able to compute the fringe constant of photo elastic material for different loading conditions.</t>
  </si>
  <si>
    <t>Are you able to compute the fringe constant of photo elastic material for different loading conditions.</t>
  </si>
  <si>
    <t>Able to analyse the characteristics of governors.</t>
  </si>
  <si>
    <t>Are you able to analyse the characteristics of governors.</t>
  </si>
  <si>
    <t>Able to analyse the stresses for combined loading in straight and curved beam using strain gauges.</t>
  </si>
  <si>
    <t>Are you able to analyse the stresses for combined loading in straight and curved beam using strain gauges.</t>
  </si>
  <si>
    <t>Able to analyse pressure distribution in journal bearing.</t>
  </si>
  <si>
    <t>Are you able to analyse pressure distribution in journal bearing.</t>
  </si>
  <si>
    <t>CO Max. count</t>
  </si>
  <si>
    <t>CO Assessment method</t>
  </si>
  <si>
    <r>
      <rPr>
        <b/>
        <sz val="11"/>
        <color indexed="8"/>
        <rFont val="Cambria"/>
        <charset val="134"/>
        <scheme val="major"/>
      </rPr>
      <t xml:space="preserve">Direct method                                                                           </t>
    </r>
    <r>
      <rPr>
        <sz val="11"/>
        <color indexed="8"/>
        <rFont val="Cambria"/>
        <charset val="134"/>
        <scheme val="major"/>
      </rPr>
      <t>(IA Test, Assignment/quiz and exam)</t>
    </r>
  </si>
  <si>
    <t>Weightage (80%)</t>
  </si>
  <si>
    <r>
      <rPr>
        <b/>
        <sz val="11"/>
        <color indexed="8"/>
        <rFont val="Cambria"/>
        <charset val="134"/>
        <scheme val="major"/>
      </rPr>
      <t>Indirect method</t>
    </r>
    <r>
      <rPr>
        <sz val="11"/>
        <color indexed="8"/>
        <rFont val="Cambria"/>
        <charset val="134"/>
        <scheme val="major"/>
      </rPr>
      <t xml:space="preserve"> (Course Exit Survey)</t>
    </r>
  </si>
  <si>
    <t>Weightage (20%)</t>
  </si>
  <si>
    <t>Final CO Attainment</t>
  </si>
  <si>
    <t>Final CO Attainment in %age</t>
  </si>
  <si>
    <t>CO-PO ATTAINMENT (ODD SEM. 2018-19)</t>
  </si>
  <si>
    <r>
      <rPr>
        <b/>
        <sz val="12"/>
        <color rgb="FFFF0000"/>
        <rFont val="Cambria"/>
        <charset val="134"/>
        <scheme val="major"/>
      </rPr>
      <t>Subject</t>
    </r>
    <r>
      <rPr>
        <sz val="12"/>
        <color rgb="FF000000"/>
        <rFont val="Cambria"/>
        <charset val="134"/>
        <scheme val="major"/>
      </rPr>
      <t xml:space="preserve">: </t>
    </r>
    <r>
      <rPr>
        <b/>
        <sz val="12"/>
        <color rgb="FF000000"/>
        <rFont val="Cambria"/>
        <charset val="134"/>
        <scheme val="major"/>
      </rPr>
      <t>DESIGN LAB</t>
    </r>
  </si>
  <si>
    <r>
      <rPr>
        <b/>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15MEL76</t>
    </r>
  </si>
  <si>
    <r>
      <rPr>
        <b/>
        <sz val="12"/>
        <color rgb="FF000000"/>
        <rFont val="Cambria"/>
        <charset val="134"/>
        <scheme val="major"/>
      </rPr>
      <t>NOTE</t>
    </r>
    <r>
      <rPr>
        <sz val="12"/>
        <color rgb="FF000000"/>
        <rFont val="Cambria"/>
        <charset val="134"/>
        <scheme val="major"/>
      </rPr>
      <t>: This survey is obtained through google Forms</t>
    </r>
  </si>
  <si>
    <t>I  CO Attainment</t>
  </si>
  <si>
    <t>A: Direct assessment (80%)-Tests, Assignment, Examination</t>
  </si>
  <si>
    <t>B: Indirect assessment (20%)-Course end survey</t>
  </si>
  <si>
    <t>Mapping POs</t>
  </si>
  <si>
    <t>Direct</t>
  </si>
  <si>
    <t xml:space="preserve">Indirect </t>
  </si>
  <si>
    <t xml:space="preserve">Overall </t>
  </si>
  <si>
    <t>Target (%)</t>
  </si>
  <si>
    <t xml:space="preserve">Attainment </t>
  </si>
  <si>
    <t>Assessment</t>
  </si>
  <si>
    <t>(a)</t>
  </si>
  <si>
    <t>(b)</t>
  </si>
  <si>
    <t>0.8 (a) + 0.2(b)</t>
  </si>
  <si>
    <t>1,2,9,10,12</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</si>
  <si>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</si>
  <si>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</si>
  <si>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</si>
  <si>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</si>
  <si>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</si>
  <si>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</si>
  <si>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indexed="8"/>
        <rFont val="Times New Roman"/>
        <charset val="134"/>
      </rPr>
      <t xml:space="preserve">  1 = Slight   2 = Good   3 =Excellent       </t>
    </r>
  </si>
  <si>
    <t>Course outcomes</t>
  </si>
  <si>
    <t>PSO</t>
  </si>
  <si>
    <t>PO1</t>
  </si>
  <si>
    <t>PO2</t>
  </si>
  <si>
    <t>PO3</t>
  </si>
  <si>
    <t>PO4</t>
  </si>
  <si>
    <t>PO5</t>
  </si>
  <si>
    <t>PO6</t>
  </si>
  <si>
    <t>PO7</t>
  </si>
  <si>
    <t>PO8</t>
  </si>
  <si>
    <t>PO9</t>
  </si>
  <si>
    <t>PO10</t>
  </si>
  <si>
    <t>PO11</t>
  </si>
  <si>
    <t>PO12</t>
  </si>
  <si>
    <t>POS1</t>
  </si>
  <si>
    <t>POS2</t>
  </si>
  <si>
    <t>POS3</t>
  </si>
  <si>
    <t>POS4</t>
  </si>
  <si>
    <t>CO-3</t>
  </si>
  <si>
    <t>CO-6</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</si>
  <si>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</si>
  <si>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</si>
  <si>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Cambria"/>
        <charset val="134"/>
        <scheme val="major"/>
      </rPr>
      <t>CO1</t>
    </r>
    <r>
      <rPr>
        <sz val="12"/>
        <color indexed="8"/>
        <rFont val="Cambria"/>
        <charset val="134"/>
        <scheme val="major"/>
      </rPr>
      <t xml:space="preserve"> :  Able to analyse the vibration characteristics in a single degree of freedom vibrating systems.</t>
    </r>
  </si>
  <si>
    <r>
      <rPr>
        <b/>
        <sz val="12"/>
        <color rgb="FF000000"/>
        <rFont val="Cambria"/>
        <charset val="134"/>
        <scheme val="major"/>
      </rPr>
      <t>CO2:</t>
    </r>
    <r>
      <rPr>
        <sz val="12"/>
        <color indexed="8"/>
        <rFont val="Cambria"/>
        <charset val="134"/>
        <scheme val="major"/>
      </rPr>
      <t xml:space="preserve"> Able to analyse the rotating elements for balancing, critical speed of shaft</t>
    </r>
  </si>
  <si>
    <r>
      <rPr>
        <b/>
        <sz val="12"/>
        <color rgb="FF000000"/>
        <rFont val="Cambria"/>
        <charset val="134"/>
        <scheme val="major"/>
      </rPr>
      <t>CO3</t>
    </r>
    <r>
      <rPr>
        <sz val="12"/>
        <color indexed="8"/>
        <rFont val="Cambria"/>
        <charset val="134"/>
        <scheme val="major"/>
      </rPr>
      <t>: Able to compute the fringe constant of photo elastic material for different loading conditions. .</t>
    </r>
  </si>
  <si>
    <r>
      <rPr>
        <b/>
        <sz val="12"/>
        <color indexed="8"/>
        <rFont val="Cambria"/>
        <charset val="134"/>
        <scheme val="major"/>
      </rPr>
      <t>CO4:</t>
    </r>
    <r>
      <rPr>
        <sz val="12"/>
        <color indexed="8"/>
        <rFont val="Cambria"/>
        <charset val="134"/>
        <scheme val="major"/>
      </rPr>
      <t xml:space="preserve">  Able to analyse the characteristics of governors.</t>
    </r>
  </si>
  <si>
    <r>
      <rPr>
        <b/>
        <sz val="12"/>
        <color theme="1"/>
        <rFont val="Cambria"/>
        <charset val="134"/>
        <scheme val="major"/>
      </rPr>
      <t xml:space="preserve">CO5: </t>
    </r>
    <r>
      <rPr>
        <sz val="12"/>
        <color theme="1"/>
        <rFont val="Cambria"/>
        <charset val="134"/>
        <scheme val="major"/>
      </rPr>
      <t>Able to analyse the stresses for combined loading in straight and curved beam using strain gauges.</t>
    </r>
  </si>
  <si>
    <r>
      <rPr>
        <b/>
        <sz val="12"/>
        <color theme="1"/>
        <rFont val="Cambria"/>
        <charset val="134"/>
        <scheme val="major"/>
      </rPr>
      <t>CO6</t>
    </r>
    <r>
      <rPr>
        <sz val="12"/>
        <color theme="1"/>
        <rFont val="Cambria"/>
        <charset val="134"/>
        <scheme val="major"/>
      </rPr>
      <t>: Able to analyse pressure distribution in journal bearing.</t>
    </r>
  </si>
  <si>
    <t>CO-PO ATTAINMENT (EVEN SEM. 2018-19)</t>
  </si>
  <si>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</si>
  <si>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r>
      <rPr>
        <b/>
        <sz val="12"/>
        <color rgb="FF000000"/>
        <rFont val="Cambria"/>
        <charset val="134"/>
        <scheme val="major"/>
      </rPr>
      <t xml:space="preserve">CO1 :  </t>
    </r>
    <r>
      <rPr>
        <sz val="12"/>
        <color rgb="FF000000"/>
        <rFont val="Cambria"/>
        <charset val="134"/>
        <scheme val="major"/>
      </rPr>
      <t>Able to analyse the vibration characteristics in a single degree of freedom vibrating systems.</t>
    </r>
  </si>
  <si>
    <r>
      <rPr>
        <b/>
        <sz val="12"/>
        <color rgb="FF000000"/>
        <rFont val="Cambria"/>
        <charset val="134"/>
        <scheme val="major"/>
      </rPr>
      <t xml:space="preserve">CO2: </t>
    </r>
    <r>
      <rPr>
        <sz val="12"/>
        <color rgb="FF000000"/>
        <rFont val="Cambria"/>
        <charset val="134"/>
        <scheme val="major"/>
      </rPr>
      <t>Able to analyse the rotating elements for balancing, critical speed of shaft</t>
    </r>
  </si>
  <si>
    <r>
      <rPr>
        <b/>
        <sz val="12"/>
        <color rgb="FF000000"/>
        <rFont val="Cambria"/>
        <charset val="134"/>
        <scheme val="major"/>
      </rPr>
      <t xml:space="preserve">CO3: </t>
    </r>
    <r>
      <rPr>
        <sz val="12"/>
        <color rgb="FF000000"/>
        <rFont val="Cambria"/>
        <charset val="134"/>
        <scheme val="major"/>
      </rPr>
      <t>Able to compute the fringe constant of photo elastic material for different loading conditions.</t>
    </r>
    <r>
      <rPr>
        <b/>
        <sz val="12"/>
        <color rgb="FF000000"/>
        <rFont val="Cambria"/>
        <charset val="134"/>
        <scheme val="major"/>
      </rPr>
      <t xml:space="preserve"> </t>
    </r>
  </si>
  <si>
    <r>
      <rPr>
        <b/>
        <sz val="12"/>
        <color indexed="8"/>
        <rFont val="Cambria"/>
        <charset val="134"/>
        <scheme val="major"/>
      </rPr>
      <t xml:space="preserve">CO4:  </t>
    </r>
    <r>
      <rPr>
        <sz val="12"/>
        <color indexed="8"/>
        <rFont val="Cambria"/>
        <charset val="134"/>
        <scheme val="major"/>
      </rPr>
      <t>Able to analyse the characteristics of governors</t>
    </r>
    <r>
      <rPr>
        <b/>
        <sz val="12"/>
        <color indexed="8"/>
        <rFont val="Cambria"/>
        <charset val="134"/>
        <scheme val="major"/>
      </rPr>
      <t>.</t>
    </r>
  </si>
  <si>
    <r>
      <rPr>
        <b/>
        <sz val="11"/>
        <color theme="1"/>
        <rFont val="Cambria"/>
        <charset val="134"/>
        <scheme val="major"/>
      </rPr>
      <t>CO5</t>
    </r>
    <r>
      <rPr>
        <sz val="11"/>
        <color theme="1"/>
        <rFont val="Cambria"/>
        <charset val="134"/>
        <scheme val="major"/>
      </rPr>
      <t>: Able to analyse the stresses for combined loading in straight and curved beam using strain gauges.</t>
    </r>
  </si>
  <si>
    <r>
      <rPr>
        <b/>
        <sz val="11"/>
        <color theme="1"/>
        <rFont val="Cambria"/>
        <charset val="134"/>
        <scheme val="major"/>
      </rPr>
      <t>CO6:</t>
    </r>
    <r>
      <rPr>
        <sz val="11"/>
        <color theme="1"/>
        <rFont val="Cambria"/>
        <charset val="134"/>
        <scheme val="major"/>
      </rPr>
      <t xml:space="preserve"> Able to analyse pressure distribution in journal bearing.</t>
    </r>
  </si>
</sst>
</file>

<file path=xl/styles.xml><?xml version="1.0" encoding="utf-8"?>
<styleSheet xmlns="http://schemas.openxmlformats.org/spreadsheetml/2006/main">
  <numFmts count="6">
    <numFmt numFmtId="176" formatCode="m/d/yyyy\ h:mm:ss"/>
    <numFmt numFmtId="42" formatCode="_(&quot;$&quot;* #,##0_);_(&quot;$&quot;* \(#,##0\);_(&quot;$&quot;* &quot;-&quot;_);_(@_)"/>
    <numFmt numFmtId="177" formatCode="_ * #,##0.00_ ;_ * \-#,##0.00_ ;_ * &quot;-&quot;??_ ;_ @_ "/>
    <numFmt numFmtId="178" formatCode="_ * #,##0_ ;_ * \-#,##0_ ;_ * &quot;-&quot;_ ;_ @_ "/>
    <numFmt numFmtId="44" formatCode="_(&quot;$&quot;* #,##0.00_);_(&quot;$&quot;* \(#,##0.00\);_(&quot;$&quot;* &quot;-&quot;??_);_(@_)"/>
    <numFmt numFmtId="179" formatCode="0.0"/>
  </numFmts>
  <fonts count="95">
    <font>
      <sz val="10"/>
      <color indexed="8"/>
      <name val="Arial"/>
      <charset val="134"/>
    </font>
    <font>
      <sz val="11"/>
      <color theme="1"/>
      <name val="Calibri"/>
      <charset val="134"/>
      <scheme val="minor"/>
    </font>
    <font>
      <sz val="18"/>
      <color rgb="FFFF0000"/>
      <name val="Cambria"/>
      <charset val="134"/>
      <scheme val="major"/>
    </font>
    <font>
      <sz val="16"/>
      <color rgb="FF00B0F0"/>
      <name val="Cambria"/>
      <charset val="134"/>
      <scheme val="major"/>
    </font>
    <font>
      <b/>
      <u/>
      <sz val="14"/>
      <color rgb="FF000000"/>
      <name val="Cambria"/>
      <charset val="134"/>
      <scheme val="major"/>
    </font>
    <font>
      <sz val="12"/>
      <color rgb="FF000000"/>
      <name val="Cambria"/>
      <charset val="134"/>
      <scheme val="major"/>
    </font>
    <font>
      <b/>
      <sz val="12"/>
      <color rgb="FF000000"/>
      <name val="Cambria"/>
      <charset val="134"/>
      <scheme val="major"/>
    </font>
    <font>
      <sz val="14"/>
      <color rgb="FF000000"/>
      <name val="Cambria"/>
      <charset val="134"/>
      <scheme val="major"/>
    </font>
    <font>
      <b/>
      <sz val="14"/>
      <color indexed="8"/>
      <name val="Cambria"/>
      <charset val="134"/>
      <scheme val="major"/>
    </font>
    <font>
      <sz val="11"/>
      <color theme="1"/>
      <name val="Cambria"/>
      <charset val="134"/>
      <scheme val="major"/>
    </font>
    <font>
      <sz val="14"/>
      <color indexed="8"/>
      <name val="Cambria"/>
      <charset val="134"/>
      <scheme val="major"/>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0"/>
      <color indexed="8"/>
      <name val="Cambria"/>
      <charset val="134"/>
      <scheme val="major"/>
    </font>
    <font>
      <b/>
      <sz val="12"/>
      <color indexed="8"/>
      <name val="Cambria"/>
      <charset val="134"/>
      <scheme val="major"/>
    </font>
    <font>
      <b/>
      <sz val="11"/>
      <color rgb="FF000000"/>
      <name val="Cambria"/>
      <charset val="134"/>
      <scheme val="major"/>
    </font>
    <font>
      <sz val="9"/>
      <color rgb="FF000000"/>
      <name val="Cambria"/>
      <charset val="134"/>
      <scheme val="major"/>
    </font>
    <font>
      <sz val="11"/>
      <color rgb="FF000000"/>
      <name val="Cambria"/>
      <charset val="134"/>
      <scheme val="major"/>
    </font>
    <font>
      <sz val="11"/>
      <color indexed="8"/>
      <name val="Cambria"/>
      <charset val="134"/>
      <scheme val="major"/>
    </font>
    <font>
      <b/>
      <sz val="9"/>
      <color rgb="FF000000"/>
      <name val="Cambria"/>
      <charset val="134"/>
      <scheme val="major"/>
    </font>
    <font>
      <sz val="9"/>
      <color indexed="8"/>
      <name val="Cambria"/>
      <charset val="134"/>
      <scheme val="major"/>
    </font>
    <font>
      <b/>
      <sz val="12"/>
      <color rgb="FF000000"/>
      <name val="Times New Roman"/>
      <charset val="134"/>
    </font>
    <font>
      <sz val="12"/>
      <color theme="1"/>
      <name val="Cambria"/>
      <charset val="134"/>
      <scheme val="major"/>
    </font>
    <font>
      <b/>
      <sz val="11"/>
      <color indexed="8"/>
      <name val="Calibri"/>
      <charset val="134"/>
    </font>
    <font>
      <sz val="14"/>
      <color indexed="8"/>
      <name val="Arial"/>
      <charset val="134"/>
    </font>
    <font>
      <b/>
      <sz val="12"/>
      <color theme="1"/>
      <name val="Cambria"/>
      <charset val="134"/>
      <scheme val="major"/>
    </font>
    <font>
      <b/>
      <sz val="12"/>
      <color indexed="8"/>
      <name val="Arial"/>
      <charset val="134"/>
    </font>
    <font>
      <sz val="16"/>
      <color rgb="FF000000"/>
      <name val="Arial"/>
      <charset val="134"/>
    </font>
    <font>
      <sz val="11"/>
      <color rgb="FF000000"/>
      <name val="Arial"/>
      <charset val="134"/>
    </font>
    <font>
      <b/>
      <sz val="10"/>
      <color rgb="FF000000"/>
      <name val="Cambria"/>
      <charset val="134"/>
      <scheme val="major"/>
    </font>
    <font>
      <b/>
      <sz val="14"/>
      <color rgb="FF000000"/>
      <name val="Cambria"/>
      <charset val="134"/>
      <scheme val="major"/>
    </font>
    <font>
      <b/>
      <sz val="12"/>
      <name val="Cambria"/>
      <charset val="134"/>
      <scheme val="major"/>
    </font>
    <font>
      <sz val="10"/>
      <name val="Cambria"/>
      <charset val="134"/>
      <scheme val="major"/>
    </font>
    <font>
      <b/>
      <u/>
      <sz val="16"/>
      <color rgb="FF000000"/>
      <name val="Arial"/>
      <charset val="134"/>
    </font>
    <font>
      <sz val="14"/>
      <color rgb="FF000000"/>
      <name val="Arial"/>
      <charset val="134"/>
    </font>
    <font>
      <sz val="12"/>
      <color indexed="8"/>
      <name val="Cambria"/>
      <charset val="134"/>
    </font>
    <font>
      <b/>
      <sz val="12"/>
      <color indexed="8"/>
      <name val="Times New Roman"/>
      <charset val="134"/>
    </font>
    <font>
      <sz val="12"/>
      <color indexed="8"/>
      <name val="Times New Roman"/>
      <charset val="134"/>
    </font>
    <font>
      <b/>
      <sz val="11"/>
      <color indexed="8"/>
      <name val="Times New Roman"/>
      <charset val="134"/>
    </font>
    <font>
      <b/>
      <sz val="24"/>
      <color rgb="FF000000"/>
      <name val="Cambria"/>
      <charset val="134"/>
      <scheme val="major"/>
    </font>
    <font>
      <b/>
      <sz val="16"/>
      <color rgb="FF000000"/>
      <name val="Cambria"/>
      <charset val="134"/>
      <scheme val="major"/>
    </font>
    <font>
      <b/>
      <sz val="12"/>
      <color indexed="8"/>
      <name val="Cambria"/>
      <charset val="134"/>
    </font>
    <font>
      <b/>
      <sz val="14"/>
      <color indexed="8"/>
      <name val="Arial"/>
      <charset val="134"/>
    </font>
    <font>
      <sz val="12"/>
      <color indexed="8"/>
      <name val="Cambria"/>
      <charset val="134"/>
      <scheme val="major"/>
    </font>
    <font>
      <b/>
      <sz val="10"/>
      <color indexed="8"/>
      <name val="Cambria"/>
      <charset val="134"/>
      <scheme val="major"/>
    </font>
    <font>
      <b/>
      <sz val="16"/>
      <color indexed="8"/>
      <name val="Arial"/>
      <charset val="134"/>
    </font>
    <font>
      <sz val="16"/>
      <color indexed="8"/>
      <name val="Arial"/>
      <charset val="134"/>
    </font>
    <font>
      <sz val="12"/>
      <color indexed="8"/>
      <name val="Arial"/>
      <charset val="134"/>
    </font>
    <font>
      <sz val="11"/>
      <color rgb="FF000000"/>
      <name val="Cambria"/>
      <charset val="134"/>
    </font>
    <font>
      <sz val="11"/>
      <color rgb="FF000000"/>
      <name val="Calibri"/>
      <charset val="134"/>
      <scheme val="minor"/>
    </font>
    <font>
      <sz val="16"/>
      <color rgb="FF000000"/>
      <name val="Cambria"/>
      <charset val="134"/>
      <scheme val="major"/>
    </font>
    <font>
      <sz val="11"/>
      <color rgb="FF000000"/>
      <name val="Times New Roman"/>
      <charset val="134"/>
    </font>
    <font>
      <b/>
      <sz val="18"/>
      <color rgb="FF000000"/>
      <name val="Cambria"/>
      <charset val="134"/>
      <scheme val="major"/>
    </font>
    <font>
      <b/>
      <sz val="14"/>
      <color indexed="8"/>
      <name val="Cambria"/>
      <charset val="134"/>
    </font>
    <font>
      <b/>
      <sz val="22"/>
      <color rgb="FF000000"/>
      <name val="Cambria"/>
      <charset val="134"/>
      <scheme val="major"/>
    </font>
    <font>
      <b/>
      <sz val="18"/>
      <color rgb="FFFF0000"/>
      <name val="Cambria"/>
      <charset val="134"/>
      <scheme val="major"/>
    </font>
    <font>
      <b/>
      <sz val="16"/>
      <color rgb="FF0070C0"/>
      <name val="Cambria"/>
      <charset val="134"/>
      <scheme val="major"/>
    </font>
    <font>
      <sz val="12"/>
      <color rgb="FFFF0000"/>
      <name val="Cambria"/>
      <charset val="134"/>
      <scheme val="major"/>
    </font>
    <font>
      <b/>
      <sz val="18"/>
      <color indexed="8"/>
      <name val="Cambria"/>
      <charset val="134"/>
      <scheme val="major"/>
    </font>
    <font>
      <b/>
      <sz val="16"/>
      <color indexed="8"/>
      <name val="Cambria"/>
      <charset val="134"/>
      <scheme val="major"/>
    </font>
    <font>
      <sz val="14"/>
      <color theme="1"/>
      <name val="Calibri"/>
      <charset val="134"/>
      <scheme val="minor"/>
    </font>
    <font>
      <b/>
      <sz val="14"/>
      <color theme="1"/>
      <name val="Calibri"/>
      <charset val="134"/>
      <scheme val="minor"/>
    </font>
    <font>
      <b/>
      <sz val="11"/>
      <color theme="1"/>
      <name val="Calibri"/>
      <charset val="134"/>
      <scheme val="minor"/>
    </font>
    <font>
      <sz val="11"/>
      <color theme="0"/>
      <name val="Calibri"/>
      <charset val="0"/>
      <scheme val="minor"/>
    </font>
    <font>
      <sz val="11"/>
      <color rgb="FFFF0000"/>
      <name val="Calibri"/>
      <charset val="0"/>
      <scheme val="minor"/>
    </font>
    <font>
      <b/>
      <sz val="13"/>
      <color theme="3"/>
      <name val="Calibri"/>
      <charset val="134"/>
      <scheme val="minor"/>
    </font>
    <font>
      <sz val="11"/>
      <color rgb="FF9C6500"/>
      <name val="Calibri"/>
      <charset val="0"/>
      <scheme val="minor"/>
    </font>
    <font>
      <b/>
      <sz val="15"/>
      <color theme="3"/>
      <name val="Calibri"/>
      <charset val="134"/>
      <scheme val="minor"/>
    </font>
    <font>
      <b/>
      <sz val="11"/>
      <color theme="1"/>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sz val="11"/>
      <color theme="1"/>
      <name val="Calibri"/>
      <charset val="0"/>
      <scheme val="minor"/>
    </font>
    <font>
      <b/>
      <sz val="11"/>
      <color rgb="FFFFFFFF"/>
      <name val="Calibri"/>
      <charset val="0"/>
      <scheme val="minor"/>
    </font>
    <font>
      <sz val="11"/>
      <color rgb="FF006100"/>
      <name val="Calibri"/>
      <charset val="0"/>
      <scheme val="minor"/>
    </font>
    <font>
      <sz val="11"/>
      <color rgb="FFFA7D00"/>
      <name val="Calibri"/>
      <charset val="0"/>
      <scheme val="minor"/>
    </font>
    <font>
      <i/>
      <sz val="11"/>
      <color rgb="FF7F7F7F"/>
      <name val="Calibri"/>
      <charset val="0"/>
      <scheme val="minor"/>
    </font>
    <font>
      <u/>
      <sz val="11"/>
      <color rgb="FF800080"/>
      <name val="Calibri"/>
      <charset val="0"/>
      <scheme val="minor"/>
    </font>
    <font>
      <sz val="11"/>
      <color rgb="FF3F3F76"/>
      <name val="Calibri"/>
      <charset val="0"/>
      <scheme val="minor"/>
    </font>
    <font>
      <b/>
      <sz val="11"/>
      <color rgb="FF3F3F3F"/>
      <name val="Calibri"/>
      <charset val="0"/>
      <scheme val="minor"/>
    </font>
    <font>
      <b/>
      <sz val="11"/>
      <color rgb="FFFA7D00"/>
      <name val="Calibri"/>
      <charset val="0"/>
      <scheme val="minor"/>
    </font>
    <font>
      <sz val="11"/>
      <color rgb="FF9C0006"/>
      <name val="Calibri"/>
      <charset val="0"/>
      <scheme val="minor"/>
    </font>
    <font>
      <b/>
      <sz val="12"/>
      <color rgb="FFFF0000"/>
      <name val="Cambria"/>
      <charset val="134"/>
      <scheme val="major"/>
    </font>
    <font>
      <sz val="11"/>
      <color indexed="8"/>
      <name val="Times New Roman"/>
      <charset val="134"/>
    </font>
    <font>
      <sz val="10"/>
      <color indexed="8"/>
      <name val="Times New Roman"/>
      <charset val="134"/>
    </font>
    <font>
      <b/>
      <sz val="11"/>
      <color theme="1"/>
      <name val="Cambria"/>
      <charset val="134"/>
      <scheme val="major"/>
    </font>
    <font>
      <b/>
      <sz val="11"/>
      <color indexed="8"/>
      <name val="Cambria"/>
      <charset val="134"/>
      <scheme val="major"/>
    </font>
    <font>
      <b/>
      <sz val="14"/>
      <color rgb="FFFF0000"/>
      <name val="Cambria"/>
      <charset val="134"/>
      <scheme val="major"/>
    </font>
    <font>
      <sz val="14"/>
      <color rgb="FFFF0000"/>
      <name val="Cambria"/>
      <charset val="134"/>
      <scheme val="major"/>
    </font>
  </fonts>
  <fills count="44">
    <fill>
      <patternFill patternType="none"/>
    </fill>
    <fill>
      <patternFill patternType="gray125"/>
    </fill>
    <fill>
      <patternFill patternType="solid">
        <fgColor rgb="FFFFC000"/>
        <bgColor indexed="64"/>
      </patternFill>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0000"/>
        <bgColor indexed="64"/>
      </patternFill>
    </fill>
    <fill>
      <patternFill patternType="solid">
        <fgColor theme="0" tint="-0.0499893185216834"/>
        <bgColor indexed="64"/>
      </patternFill>
    </fill>
    <fill>
      <patternFill patternType="solid">
        <fgColor theme="6"/>
        <bgColor indexed="64"/>
      </patternFill>
    </fill>
    <fill>
      <patternFill patternType="solid">
        <fgColor rgb="FF0070C0"/>
        <bgColor indexed="64"/>
      </patternFill>
    </fill>
    <fill>
      <patternFill patternType="solid">
        <fgColor theme="5" tint="0.399975585192419"/>
        <bgColor indexed="64"/>
      </patternFill>
    </fill>
    <fill>
      <patternFill patternType="solid">
        <fgColor theme="0"/>
        <bgColor indexed="64"/>
      </patternFill>
    </fill>
    <fill>
      <patternFill patternType="solid">
        <fgColor rgb="FF00B050"/>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theme="7"/>
        <bgColor indexed="64"/>
      </patternFill>
    </fill>
    <fill>
      <patternFill patternType="solid">
        <fgColor theme="9" tint="0.799981688894314"/>
        <bgColor indexed="64"/>
      </patternFill>
    </fill>
  </fills>
  <borders count="6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style="medium">
        <color auto="1"/>
      </top>
      <bottom/>
      <diagonal/>
    </border>
    <border>
      <left/>
      <right style="thick">
        <color auto="1"/>
      </right>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medium">
        <color auto="1"/>
      </left>
      <right style="thin">
        <color auto="1"/>
      </right>
      <top style="medium">
        <color auto="1"/>
      </top>
      <bottom style="medium">
        <color auto="1"/>
      </bottom>
      <diagonal/>
    </border>
    <border>
      <left style="thick">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ck">
        <color auto="1"/>
      </right>
      <top style="thin">
        <color auto="1"/>
      </top>
      <bottom style="thick">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69">
    <xf numFmtId="0" fontId="0" fillId="0" borderId="0"/>
    <xf numFmtId="0" fontId="78" fillId="20" borderId="0" applyNumberFormat="0" applyBorder="0" applyAlignment="0" applyProtection="0">
      <alignment vertical="center"/>
    </xf>
    <xf numFmtId="177" fontId="1" fillId="0" borderId="0" applyFont="0" applyFill="0" applyBorder="0" applyAlignment="0" applyProtection="0">
      <alignment vertical="center"/>
    </xf>
    <xf numFmtId="178" fontId="1" fillId="0" borderId="0" applyFont="0" applyFill="0" applyBorder="0" applyAlignment="0" applyProtection="0">
      <alignment vertical="center"/>
    </xf>
    <xf numFmtId="42"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0" fontId="79" fillId="22" borderId="59" applyNumberFormat="0" applyAlignment="0" applyProtection="0">
      <alignment vertical="center"/>
    </xf>
    <xf numFmtId="0" fontId="71" fillId="0" borderId="55" applyNumberFormat="0" applyFill="0" applyAlignment="0" applyProtection="0">
      <alignment vertical="center"/>
    </xf>
    <xf numFmtId="0" fontId="1" fillId="19" borderId="56" applyNumberFormat="0" applyFont="0" applyAlignment="0" applyProtection="0">
      <alignment vertical="center"/>
    </xf>
    <xf numFmtId="0" fontId="77" fillId="0" borderId="0" applyNumberFormat="0" applyFill="0" applyBorder="0" applyAlignment="0" applyProtection="0">
      <alignment vertical="center"/>
    </xf>
    <xf numFmtId="0" fontId="1" fillId="0" borderId="0"/>
    <xf numFmtId="0" fontId="69" fillId="29" borderId="0" applyNumberFormat="0" applyBorder="0" applyAlignment="0" applyProtection="0">
      <alignment vertical="center"/>
    </xf>
    <xf numFmtId="0" fontId="83" fillId="0" borderId="0" applyNumberFormat="0" applyFill="0" applyBorder="0" applyAlignment="0" applyProtection="0">
      <alignment vertical="center"/>
    </xf>
    <xf numFmtId="0" fontId="78" fillId="27" borderId="0" applyNumberFormat="0" applyBorder="0" applyAlignment="0" applyProtection="0">
      <alignment vertical="center"/>
    </xf>
    <xf numFmtId="0" fontId="70" fillId="0" borderId="0" applyNumberFormat="0" applyFill="0" applyBorder="0" applyAlignment="0" applyProtection="0">
      <alignment vertical="center"/>
    </xf>
    <xf numFmtId="0" fontId="78" fillId="32" borderId="0" applyNumberFormat="0" applyBorder="0" applyAlignment="0" applyProtection="0">
      <alignment vertical="center"/>
    </xf>
    <xf numFmtId="0" fontId="76"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73" fillId="0" borderId="55" applyNumberFormat="0" applyFill="0" applyAlignment="0" applyProtection="0">
      <alignment vertical="center"/>
    </xf>
    <xf numFmtId="0" fontId="75" fillId="0" borderId="58" applyNumberFormat="0" applyFill="0" applyAlignment="0" applyProtection="0">
      <alignment vertical="center"/>
    </xf>
    <xf numFmtId="0" fontId="0" fillId="0" borderId="0"/>
    <xf numFmtId="0" fontId="75" fillId="0" borderId="0" applyNumberFormat="0" applyFill="0" applyBorder="0" applyAlignment="0" applyProtection="0">
      <alignment vertical="center"/>
    </xf>
    <xf numFmtId="0" fontId="84" fillId="33" borderId="61" applyNumberFormat="0" applyAlignment="0" applyProtection="0">
      <alignment vertical="center"/>
    </xf>
    <xf numFmtId="0" fontId="0" fillId="0" borderId="0"/>
    <xf numFmtId="0" fontId="69" fillId="24" borderId="0" applyNumberFormat="0" applyBorder="0" applyAlignment="0" applyProtection="0">
      <alignment vertical="center"/>
    </xf>
    <xf numFmtId="0" fontId="80" fillId="26" borderId="0" applyNumberFormat="0" applyBorder="0" applyAlignment="0" applyProtection="0">
      <alignment vertical="center"/>
    </xf>
    <xf numFmtId="0" fontId="85" fillId="3" borderId="62" applyNumberFormat="0" applyAlignment="0" applyProtection="0">
      <alignment vertical="center"/>
    </xf>
    <xf numFmtId="0" fontId="0" fillId="0" borderId="0"/>
    <xf numFmtId="0" fontId="78" fillId="21" borderId="0" applyNumberFormat="0" applyBorder="0" applyAlignment="0" applyProtection="0">
      <alignment vertical="center"/>
    </xf>
    <xf numFmtId="0" fontId="86" fillId="3" borderId="61" applyNumberFormat="0" applyAlignment="0" applyProtection="0">
      <alignment vertical="center"/>
    </xf>
    <xf numFmtId="0" fontId="81" fillId="0" borderId="60" applyNumberFormat="0" applyFill="0" applyAlignment="0" applyProtection="0">
      <alignment vertical="center"/>
    </xf>
    <xf numFmtId="0" fontId="74" fillId="0" borderId="57" applyNumberFormat="0" applyFill="0" applyAlignment="0" applyProtection="0">
      <alignment vertical="center"/>
    </xf>
    <xf numFmtId="0" fontId="87" fillId="41" borderId="0" applyNumberFormat="0" applyBorder="0" applyAlignment="0" applyProtection="0">
      <alignment vertical="center"/>
    </xf>
    <xf numFmtId="0" fontId="72" fillId="18" borderId="0" applyNumberFormat="0" applyBorder="0" applyAlignment="0" applyProtection="0">
      <alignment vertical="center"/>
    </xf>
    <xf numFmtId="0" fontId="69" fillId="17" borderId="0" applyNumberFormat="0" applyBorder="0" applyAlignment="0" applyProtection="0">
      <alignment vertical="center"/>
    </xf>
    <xf numFmtId="0" fontId="0" fillId="0" borderId="0"/>
    <xf numFmtId="0" fontId="0" fillId="0" borderId="0"/>
    <xf numFmtId="0" fontId="78" fillId="31" borderId="0" applyNumberFormat="0" applyBorder="0" applyAlignment="0" applyProtection="0">
      <alignment vertical="center"/>
    </xf>
    <xf numFmtId="0" fontId="69" fillId="39" borderId="0" applyNumberFormat="0" applyBorder="0" applyAlignment="0" applyProtection="0">
      <alignment vertical="center"/>
    </xf>
    <xf numFmtId="0" fontId="69" fillId="38" borderId="0" applyNumberFormat="0" applyBorder="0" applyAlignment="0" applyProtection="0">
      <alignment vertical="center"/>
    </xf>
    <xf numFmtId="0" fontId="0" fillId="0" borderId="0"/>
    <xf numFmtId="0" fontId="78" fillId="28" borderId="0" applyNumberFormat="0" applyBorder="0" applyAlignment="0" applyProtection="0">
      <alignment vertical="center"/>
    </xf>
    <xf numFmtId="0" fontId="0" fillId="0" borderId="0"/>
    <xf numFmtId="0" fontId="0" fillId="0" borderId="0"/>
    <xf numFmtId="0" fontId="78" fillId="43" borderId="0" applyNumberFormat="0" applyBorder="0" applyAlignment="0" applyProtection="0">
      <alignment vertical="center"/>
    </xf>
    <xf numFmtId="0" fontId="69" fillId="14" borderId="0" applyNumberFormat="0" applyBorder="0" applyAlignment="0" applyProtection="0">
      <alignment vertical="center"/>
    </xf>
    <xf numFmtId="0" fontId="69" fillId="12" borderId="0" applyNumberFormat="0" applyBorder="0" applyAlignment="0" applyProtection="0">
      <alignment vertical="center"/>
    </xf>
    <xf numFmtId="0" fontId="0" fillId="0" borderId="0"/>
    <xf numFmtId="0" fontId="78" fillId="37" borderId="0" applyNumberFormat="0" applyBorder="0" applyAlignment="0" applyProtection="0">
      <alignment vertical="center"/>
    </xf>
    <xf numFmtId="0" fontId="69" fillId="42" borderId="0" applyNumberFormat="0" applyBorder="0" applyAlignment="0" applyProtection="0">
      <alignment vertical="center"/>
    </xf>
    <xf numFmtId="0" fontId="0" fillId="0" borderId="0"/>
    <xf numFmtId="0" fontId="78" fillId="40" borderId="0" applyNumberFormat="0" applyBorder="0" applyAlignment="0" applyProtection="0">
      <alignment vertical="center"/>
    </xf>
    <xf numFmtId="0" fontId="78" fillId="30" borderId="0" applyNumberFormat="0" applyBorder="0" applyAlignment="0" applyProtection="0">
      <alignment vertical="center"/>
    </xf>
    <xf numFmtId="0" fontId="69" fillId="35" borderId="0" applyNumberFormat="0" applyBorder="0" applyAlignment="0" applyProtection="0">
      <alignment vertical="center"/>
    </xf>
    <xf numFmtId="0" fontId="78" fillId="34" borderId="0" applyNumberFormat="0" applyBorder="0" applyAlignment="0" applyProtection="0">
      <alignment vertical="center"/>
    </xf>
    <xf numFmtId="0" fontId="69" fillId="23" borderId="0" applyNumberFormat="0" applyBorder="0" applyAlignment="0" applyProtection="0">
      <alignment vertical="center"/>
    </xf>
    <xf numFmtId="0" fontId="69" fillId="25" borderId="0" applyNumberFormat="0" applyBorder="0" applyAlignment="0" applyProtection="0">
      <alignment vertical="center"/>
    </xf>
    <xf numFmtId="0" fontId="78" fillId="5" borderId="0" applyNumberFormat="0" applyBorder="0" applyAlignment="0" applyProtection="0">
      <alignment vertical="center"/>
    </xf>
    <xf numFmtId="0" fontId="69"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 fillId="0" borderId="0"/>
    <xf numFmtId="0" fontId="0" fillId="0" borderId="0"/>
    <xf numFmtId="0" fontId="0" fillId="0" borderId="0"/>
    <xf numFmtId="0" fontId="0" fillId="0" borderId="0"/>
  </cellStyleXfs>
  <cellXfs count="506">
    <xf numFmtId="0" fontId="0" fillId="0" borderId="0" xfId="0" applyAlignment="1">
      <alignment wrapText="1"/>
    </xf>
    <xf numFmtId="0" fontId="1" fillId="0" borderId="0" xfId="65" applyAlignment="1">
      <alignment wrapText="1"/>
    </xf>
    <xf numFmtId="0" fontId="2" fillId="0" borderId="1" xfId="65" applyFont="1" applyBorder="1" applyAlignment="1">
      <alignment horizontal="center" vertical="center"/>
    </xf>
    <xf numFmtId="0" fontId="2" fillId="0" borderId="2" xfId="65" applyFont="1" applyBorder="1" applyAlignment="1">
      <alignment horizontal="center" vertical="center"/>
    </xf>
    <xf numFmtId="0" fontId="3" fillId="0" borderId="1" xfId="65" applyFont="1" applyBorder="1" applyAlignment="1">
      <alignment horizontal="center" vertical="center"/>
    </xf>
    <xf numFmtId="0" fontId="3" fillId="0" borderId="2" xfId="65" applyFont="1" applyBorder="1" applyAlignment="1">
      <alignment horizontal="center" vertical="center"/>
    </xf>
    <xf numFmtId="0" fontId="4" fillId="2" borderId="1" xfId="65" applyFont="1" applyFill="1" applyBorder="1" applyAlignment="1">
      <alignment horizontal="center" vertical="center"/>
    </xf>
    <xf numFmtId="0" fontId="4" fillId="2" borderId="2" xfId="65" applyFont="1" applyFill="1" applyBorder="1" applyAlignment="1">
      <alignment horizontal="center" vertical="center"/>
    </xf>
    <xf numFmtId="0" fontId="5" fillId="0" borderId="3" xfId="65" applyFont="1" applyBorder="1" applyAlignment="1">
      <alignment horizontal="center" vertical="center"/>
    </xf>
    <xf numFmtId="0" fontId="6" fillId="0" borderId="3" xfId="65" applyFont="1" applyBorder="1" applyAlignment="1">
      <alignment horizontal="center" vertical="center"/>
    </xf>
    <xf numFmtId="0" fontId="5" fillId="0" borderId="0" xfId="65" applyFont="1" applyAlignment="1">
      <alignment vertical="center"/>
    </xf>
    <xf numFmtId="0" fontId="7" fillId="0" borderId="0" xfId="65" applyFont="1" applyAlignment="1">
      <alignment vertical="center"/>
    </xf>
    <xf numFmtId="0" fontId="8" fillId="0" borderId="4" xfId="65" applyFont="1" applyBorder="1" applyAlignment="1">
      <alignment horizontal="center" vertical="center"/>
    </xf>
    <xf numFmtId="0" fontId="8" fillId="0" borderId="0" xfId="65" applyFont="1" applyAlignment="1">
      <alignment horizontal="center" vertical="center"/>
    </xf>
    <xf numFmtId="0" fontId="8" fillId="0" borderId="0" xfId="65" applyFont="1" applyAlignment="1">
      <alignment horizontal="left" vertical="center"/>
    </xf>
    <xf numFmtId="0" fontId="9" fillId="0" borderId="0" xfId="65" applyFont="1" applyAlignment="1">
      <alignment wrapText="1"/>
    </xf>
    <xf numFmtId="0" fontId="10" fillId="0" borderId="0" xfId="65" applyFont="1" applyAlignment="1">
      <alignment wrapText="1"/>
    </xf>
    <xf numFmtId="0" fontId="8" fillId="0" borderId="0" xfId="65" applyFont="1" applyAlignment="1">
      <alignment horizontal="center" vertical="center" wrapText="1"/>
    </xf>
    <xf numFmtId="0" fontId="11" fillId="3" borderId="5" xfId="65" applyFont="1" applyFill="1" applyBorder="1" applyAlignment="1">
      <alignment horizontal="center" vertical="center" wrapText="1"/>
    </xf>
    <xf numFmtId="0" fontId="12" fillId="3" borderId="6" xfId="65" applyFont="1" applyFill="1" applyBorder="1" applyAlignment="1">
      <alignment horizontal="center" vertical="center" wrapText="1"/>
    </xf>
    <xf numFmtId="0" fontId="12" fillId="3" borderId="0" xfId="65" applyFont="1" applyFill="1" applyBorder="1" applyAlignment="1">
      <alignment horizontal="center" vertical="center" wrapText="1"/>
    </xf>
    <xf numFmtId="0" fontId="13" fillId="3" borderId="7" xfId="65" applyFont="1" applyFill="1" applyBorder="1" applyAlignment="1">
      <alignment horizontal="center" vertical="center" wrapText="1"/>
    </xf>
    <xf numFmtId="0" fontId="14" fillId="0" borderId="7" xfId="65" applyFont="1" applyBorder="1" applyAlignment="1">
      <alignment horizontal="center" vertical="center" wrapText="1"/>
    </xf>
    <xf numFmtId="0" fontId="14" fillId="0" borderId="3" xfId="65" applyFont="1" applyBorder="1" applyAlignment="1">
      <alignment horizontal="center" vertical="center" wrapText="1"/>
    </xf>
    <xf numFmtId="0" fontId="15" fillId="0" borderId="3" xfId="65" applyFont="1" applyBorder="1" applyAlignment="1">
      <alignment horizontal="center" vertical="center" wrapText="1"/>
    </xf>
    <xf numFmtId="0" fontId="16" fillId="0" borderId="3" xfId="65" applyFont="1" applyBorder="1" applyAlignment="1">
      <alignment horizontal="center" vertical="center" wrapText="1"/>
    </xf>
    <xf numFmtId="0" fontId="13" fillId="0" borderId="3" xfId="65" applyFont="1" applyBorder="1" applyAlignment="1">
      <alignment horizontal="center" vertical="center" wrapText="1"/>
    </xf>
    <xf numFmtId="0" fontId="14" fillId="0" borderId="0" xfId="65" applyFont="1" applyBorder="1" applyAlignment="1">
      <alignment horizontal="center" vertical="center" wrapText="1"/>
    </xf>
    <xf numFmtId="0" fontId="16" fillId="0" borderId="0" xfId="65" applyFont="1" applyBorder="1" applyAlignment="1">
      <alignment horizontal="center" vertical="center" wrapText="1"/>
    </xf>
    <xf numFmtId="0" fontId="13" fillId="0" borderId="0" xfId="65" applyFont="1" applyBorder="1" applyAlignment="1">
      <alignment horizontal="center" vertical="center" wrapText="1"/>
    </xf>
    <xf numFmtId="0" fontId="11" fillId="3" borderId="8" xfId="65" applyFont="1" applyFill="1" applyBorder="1" applyAlignment="1">
      <alignment horizontal="center" vertical="center" wrapText="1"/>
    </xf>
    <xf numFmtId="0" fontId="11" fillId="3" borderId="4" xfId="65" applyFont="1" applyFill="1" applyBorder="1" applyAlignment="1">
      <alignment horizontal="center" vertical="center" wrapText="1"/>
    </xf>
    <xf numFmtId="0" fontId="13" fillId="3" borderId="9" xfId="65" applyFont="1" applyFill="1" applyBorder="1" applyAlignment="1">
      <alignment horizontal="center" vertical="center" wrapText="1"/>
    </xf>
    <xf numFmtId="0" fontId="13" fillId="3" borderId="10" xfId="65" applyFont="1" applyFill="1" applyBorder="1" applyAlignment="1">
      <alignment horizontal="center" vertical="center" wrapText="1"/>
    </xf>
    <xf numFmtId="0" fontId="14" fillId="0" borderId="5" xfId="65" applyFont="1" applyBorder="1" applyAlignment="1">
      <alignment horizontal="center" vertical="center" wrapText="1"/>
    </xf>
    <xf numFmtId="1" fontId="8" fillId="0" borderId="3" xfId="65" applyNumberFormat="1" applyFont="1" applyBorder="1" applyAlignment="1">
      <alignment horizontal="center" vertical="center"/>
    </xf>
    <xf numFmtId="1" fontId="15" fillId="0" borderId="11" xfId="65" applyNumberFormat="1" applyFont="1" applyBorder="1" applyAlignment="1">
      <alignment horizontal="center" vertical="center" wrapText="1"/>
    </xf>
    <xf numFmtId="1" fontId="15" fillId="0" borderId="3" xfId="65" applyNumberFormat="1" applyFont="1" applyBorder="1" applyAlignment="1">
      <alignment horizontal="center" vertical="center" wrapText="1"/>
    </xf>
    <xf numFmtId="1" fontId="17" fillId="0" borderId="3" xfId="65" applyNumberFormat="1" applyFont="1" applyBorder="1" applyAlignment="1">
      <alignment horizontal="center" vertical="center" wrapText="1"/>
    </xf>
    <xf numFmtId="0" fontId="17" fillId="0" borderId="0" xfId="65" applyFont="1" applyBorder="1" applyAlignment="1">
      <alignment horizontal="center" vertical="center" wrapText="1"/>
    </xf>
    <xf numFmtId="0" fontId="18" fillId="0" borderId="0" xfId="65" applyFont="1" applyBorder="1" applyAlignment="1">
      <alignment horizontal="center" vertical="center" wrapText="1"/>
    </xf>
    <xf numFmtId="0" fontId="19" fillId="0" borderId="0" xfId="65" applyFont="1" applyAlignment="1">
      <alignment horizontal="left" vertical="top" wrapText="1"/>
    </xf>
    <xf numFmtId="0" fontId="1" fillId="0" borderId="0" xfId="65" applyAlignment="1">
      <alignment vertical="top" wrapText="1"/>
    </xf>
    <xf numFmtId="0" fontId="6" fillId="0" borderId="3" xfId="65" applyFont="1" applyBorder="1" applyAlignment="1">
      <alignment horizontal="left" vertical="center" wrapText="1"/>
    </xf>
    <xf numFmtId="0" fontId="18" fillId="0" borderId="3" xfId="65" applyFont="1" applyBorder="1" applyAlignment="1">
      <alignment horizontal="center" vertical="center" wrapText="1"/>
    </xf>
    <xf numFmtId="0" fontId="15" fillId="0" borderId="0" xfId="65" applyFont="1" applyBorder="1" applyAlignment="1">
      <alignment horizontal="center" vertical="center" wrapText="1"/>
    </xf>
    <xf numFmtId="0" fontId="2" fillId="0" borderId="11" xfId="65" applyFont="1" applyBorder="1" applyAlignment="1">
      <alignment horizontal="center" vertical="center"/>
    </xf>
    <xf numFmtId="0" fontId="3" fillId="0" borderId="11" xfId="65" applyFont="1" applyBorder="1" applyAlignment="1">
      <alignment horizontal="center" vertical="center"/>
    </xf>
    <xf numFmtId="0" fontId="4" fillId="2" borderId="11" xfId="65" applyFont="1" applyFill="1" applyBorder="1" applyAlignment="1">
      <alignment horizontal="center" vertical="center"/>
    </xf>
    <xf numFmtId="0" fontId="5" fillId="0" borderId="1" xfId="65" applyFont="1" applyBorder="1" applyAlignment="1">
      <alignment horizontal="center" vertical="center"/>
    </xf>
    <xf numFmtId="0" fontId="5" fillId="0" borderId="2" xfId="65" applyFont="1" applyBorder="1" applyAlignment="1">
      <alignment horizontal="center" vertical="center"/>
    </xf>
    <xf numFmtId="0" fontId="5" fillId="0" borderId="11" xfId="65" applyFont="1" applyBorder="1" applyAlignment="1">
      <alignment horizontal="center" vertical="center"/>
    </xf>
    <xf numFmtId="0" fontId="12" fillId="3" borderId="12" xfId="65" applyFont="1" applyFill="1" applyBorder="1" applyAlignment="1">
      <alignment horizontal="center" vertical="center" wrapText="1"/>
    </xf>
    <xf numFmtId="0" fontId="1" fillId="0" borderId="3" xfId="65" applyBorder="1" applyAlignment="1">
      <alignment wrapText="1"/>
    </xf>
    <xf numFmtId="0" fontId="1" fillId="0" borderId="0" xfId="65" applyBorder="1" applyAlignment="1">
      <alignment wrapText="1"/>
    </xf>
    <xf numFmtId="0" fontId="11" fillId="3" borderId="13" xfId="65" applyFont="1" applyFill="1" applyBorder="1" applyAlignment="1">
      <alignment horizontal="center" vertical="center" wrapText="1"/>
    </xf>
    <xf numFmtId="0" fontId="13" fillId="3" borderId="14" xfId="65" applyFont="1" applyFill="1" applyBorder="1" applyAlignment="1">
      <alignment horizontal="center" vertical="center" wrapText="1"/>
    </xf>
    <xf numFmtId="0" fontId="20" fillId="0" borderId="3" xfId="65" applyFont="1" applyBorder="1" applyAlignment="1">
      <alignment horizontal="left" vertical="center" wrapText="1"/>
    </xf>
    <xf numFmtId="0" fontId="9" fillId="0" borderId="3" xfId="65" applyFont="1" applyBorder="1" applyAlignment="1">
      <alignment vertical="top" wrapText="1"/>
    </xf>
    <xf numFmtId="0" fontId="6" fillId="3" borderId="5" xfId="65" applyFont="1" applyFill="1" applyBorder="1" applyAlignment="1">
      <alignment horizontal="center" vertical="center" wrapText="1"/>
    </xf>
    <xf numFmtId="0" fontId="21" fillId="0" borderId="7" xfId="65" applyFont="1" applyBorder="1" applyAlignment="1">
      <alignment horizontal="center" vertical="center" wrapText="1"/>
    </xf>
    <xf numFmtId="0" fontId="21" fillId="0" borderId="3" xfId="65" applyFont="1" applyBorder="1" applyAlignment="1">
      <alignment horizontal="center" vertical="center" wrapText="1"/>
    </xf>
    <xf numFmtId="0" fontId="22" fillId="0" borderId="3" xfId="65" applyFont="1" applyBorder="1" applyAlignment="1">
      <alignment horizontal="center" vertical="center" wrapText="1"/>
    </xf>
    <xf numFmtId="0" fontId="23" fillId="0" borderId="3" xfId="65" applyFont="1" applyBorder="1" applyAlignment="1">
      <alignment horizontal="center" vertical="center" wrapText="1"/>
    </xf>
    <xf numFmtId="0" fontId="24" fillId="0" borderId="3" xfId="65" applyFont="1" applyBorder="1" applyAlignment="1">
      <alignment horizontal="center" vertical="center" wrapText="1"/>
    </xf>
    <xf numFmtId="0" fontId="6" fillId="3" borderId="8" xfId="65" applyFont="1" applyFill="1" applyBorder="1" applyAlignment="1">
      <alignment horizontal="center" vertical="center" wrapText="1"/>
    </xf>
    <xf numFmtId="0" fontId="6" fillId="3" borderId="4" xfId="65" applyFont="1" applyFill="1" applyBorder="1" applyAlignment="1">
      <alignment horizontal="center" vertical="center" wrapText="1"/>
    </xf>
    <xf numFmtId="0" fontId="24" fillId="3" borderId="9" xfId="65" applyFont="1" applyFill="1" applyBorder="1" applyAlignment="1">
      <alignment horizontal="center" vertical="center" wrapText="1"/>
    </xf>
    <xf numFmtId="0" fontId="24" fillId="3" borderId="10" xfId="65" applyFont="1" applyFill="1" applyBorder="1" applyAlignment="1">
      <alignment horizontal="center" vertical="center" wrapText="1"/>
    </xf>
    <xf numFmtId="0" fontId="21" fillId="0" borderId="5" xfId="65" applyFont="1" applyBorder="1" applyAlignment="1">
      <alignment horizontal="center" vertical="center" wrapText="1"/>
    </xf>
    <xf numFmtId="0" fontId="8" fillId="0" borderId="3" xfId="65" applyFont="1" applyBorder="1" applyAlignment="1">
      <alignment horizontal="center" vertical="center"/>
    </xf>
    <xf numFmtId="1" fontId="22" fillId="0" borderId="11" xfId="65" applyNumberFormat="1" applyFont="1" applyBorder="1" applyAlignment="1">
      <alignment horizontal="center" vertical="center" wrapText="1"/>
    </xf>
    <xf numFmtId="1" fontId="22" fillId="0" borderId="3" xfId="65" applyNumberFormat="1" applyFont="1" applyBorder="1" applyAlignment="1">
      <alignment horizontal="center" vertical="center" wrapText="1"/>
    </xf>
    <xf numFmtId="1" fontId="25" fillId="0" borderId="3" xfId="65" applyNumberFormat="1" applyFont="1" applyBorder="1" applyAlignment="1">
      <alignment horizontal="center" vertical="center" wrapText="1"/>
    </xf>
    <xf numFmtId="0" fontId="6" fillId="0" borderId="1" xfId="65" applyFont="1" applyBorder="1" applyAlignment="1">
      <alignment horizontal="left" vertical="center" wrapText="1"/>
    </xf>
    <xf numFmtId="0" fontId="6" fillId="0" borderId="2" xfId="65" applyFont="1" applyBorder="1" applyAlignment="1">
      <alignment horizontal="left" vertical="center" wrapText="1"/>
    </xf>
    <xf numFmtId="0" fontId="5" fillId="0" borderId="3" xfId="65" applyFont="1" applyBorder="1" applyAlignment="1">
      <alignment vertical="center"/>
    </xf>
    <xf numFmtId="0" fontId="26" fillId="0" borderId="3" xfId="65" applyFont="1" applyBorder="1" applyAlignment="1">
      <alignment horizontal="center" vertical="center" wrapText="1"/>
    </xf>
    <xf numFmtId="0" fontId="6" fillId="0" borderId="11" xfId="65" applyFont="1" applyBorder="1" applyAlignment="1">
      <alignment horizontal="left" vertical="center" wrapText="1"/>
    </xf>
    <xf numFmtId="0" fontId="27" fillId="0" borderId="0" xfId="65" applyFont="1" applyBorder="1" applyAlignment="1">
      <alignment horizontal="left" vertical="center" wrapText="1"/>
    </xf>
    <xf numFmtId="0" fontId="9" fillId="0" borderId="3" xfId="65" applyFont="1" applyBorder="1" applyAlignment="1">
      <alignment horizontal="center" vertical="center" wrapText="1"/>
    </xf>
    <xf numFmtId="0" fontId="9" fillId="0" borderId="3" xfId="65" applyFont="1" applyBorder="1" applyAlignment="1">
      <alignment wrapText="1"/>
    </xf>
    <xf numFmtId="0" fontId="6" fillId="3" borderId="13" xfId="65" applyFont="1" applyFill="1" applyBorder="1" applyAlignment="1">
      <alignment horizontal="center" vertical="center" wrapText="1"/>
    </xf>
    <xf numFmtId="0" fontId="24" fillId="3" borderId="14" xfId="65" applyFont="1" applyFill="1" applyBorder="1" applyAlignment="1">
      <alignment horizontal="center" vertical="center" wrapText="1"/>
    </xf>
    <xf numFmtId="0" fontId="20" fillId="0" borderId="1" xfId="65" applyFont="1" applyBorder="1" applyAlignment="1">
      <alignment horizontal="left" vertical="center" wrapText="1"/>
    </xf>
    <xf numFmtId="0" fontId="20" fillId="0" borderId="2" xfId="65" applyFont="1" applyBorder="1" applyAlignment="1">
      <alignment horizontal="left" vertical="center" wrapText="1"/>
    </xf>
    <xf numFmtId="0" fontId="28" fillId="0" borderId="1" xfId="65" applyFont="1" applyBorder="1" applyAlignment="1">
      <alignment horizontal="left" vertical="top" wrapText="1"/>
    </xf>
    <xf numFmtId="0" fontId="28" fillId="0" borderId="2" xfId="65" applyFont="1" applyBorder="1" applyAlignment="1">
      <alignment horizontal="left" vertical="top" wrapText="1"/>
    </xf>
    <xf numFmtId="0" fontId="1" fillId="0" borderId="0" xfId="65" applyAlignment="1">
      <alignment horizontal="left" vertical="top" wrapText="1"/>
    </xf>
    <xf numFmtId="0" fontId="6" fillId="0" borderId="0" xfId="65" applyFont="1" applyBorder="1" applyAlignment="1">
      <alignment horizontal="left" vertical="center" wrapText="1"/>
    </xf>
    <xf numFmtId="0" fontId="20" fillId="0" borderId="11" xfId="65" applyFont="1" applyBorder="1" applyAlignment="1">
      <alignment horizontal="left" vertical="center" wrapText="1"/>
    </xf>
    <xf numFmtId="0" fontId="29" fillId="0" borderId="0" xfId="65" applyFont="1" applyBorder="1" applyAlignment="1">
      <alignment horizontal="left" vertical="center" wrapText="1"/>
    </xf>
    <xf numFmtId="0" fontId="28" fillId="0" borderId="11" xfId="65" applyFont="1" applyBorder="1" applyAlignment="1">
      <alignment horizontal="left" vertical="top" wrapText="1"/>
    </xf>
    <xf numFmtId="0" fontId="30" fillId="0" borderId="0" xfId="65" applyFont="1" applyAlignment="1">
      <alignment wrapText="1"/>
    </xf>
    <xf numFmtId="0" fontId="6" fillId="0" borderId="1" xfId="65" applyFont="1" applyBorder="1" applyAlignment="1">
      <alignment horizontal="center" vertical="center"/>
    </xf>
    <xf numFmtId="0" fontId="6" fillId="0" borderId="2" xfId="65" applyFont="1" applyBorder="1" applyAlignment="1">
      <alignment horizontal="center" vertical="center"/>
    </xf>
    <xf numFmtId="0" fontId="6" fillId="0" borderId="11" xfId="65" applyFont="1" applyBorder="1" applyAlignment="1">
      <alignment horizontal="center" vertical="center"/>
    </xf>
    <xf numFmtId="0" fontId="8" fillId="0" borderId="0" xfId="65" applyFont="1" applyFill="1" applyAlignment="1">
      <alignment horizontal="center" vertical="center" wrapText="1"/>
    </xf>
    <xf numFmtId="0" fontId="8" fillId="2" borderId="4" xfId="65" applyFont="1" applyFill="1" applyBorder="1" applyAlignment="1">
      <alignment horizontal="center" vertical="center" wrapText="1"/>
    </xf>
    <xf numFmtId="0" fontId="8" fillId="2" borderId="0" xfId="65" applyFont="1" applyFill="1" applyBorder="1" applyAlignment="1">
      <alignment horizontal="center" vertical="center" wrapText="1"/>
    </xf>
    <xf numFmtId="0" fontId="8" fillId="0" borderId="0" xfId="65" applyFont="1" applyAlignment="1">
      <alignment horizontal="left" vertical="center" wrapText="1"/>
    </xf>
    <xf numFmtId="0" fontId="20" fillId="0" borderId="3" xfId="65" applyFont="1" applyBorder="1" applyAlignment="1">
      <alignment horizontal="center" vertical="center"/>
    </xf>
    <xf numFmtId="0" fontId="31" fillId="0" borderId="3" xfId="65" applyFont="1" applyBorder="1" applyAlignment="1">
      <alignment horizontal="center" wrapText="1"/>
    </xf>
    <xf numFmtId="0" fontId="29" fillId="0" borderId="3" xfId="65" applyFont="1" applyBorder="1" applyAlignment="1">
      <alignment horizontal="center" vertical="center"/>
    </xf>
    <xf numFmtId="1" fontId="32" fillId="0" borderId="0" xfId="0" applyNumberFormat="1" applyFont="1" applyAlignment="1">
      <alignment horizontal="center" wrapText="1"/>
    </xf>
    <xf numFmtId="0" fontId="8" fillId="0" borderId="0" xfId="65" applyFont="1" applyFill="1" applyBorder="1" applyAlignment="1">
      <alignment horizontal="center" vertical="center" wrapText="1"/>
    </xf>
    <xf numFmtId="0" fontId="1" fillId="0" borderId="0" xfId="65" applyAlignment="1"/>
    <xf numFmtId="0" fontId="2" fillId="0" borderId="3" xfId="65" applyFont="1" applyBorder="1" applyAlignment="1">
      <alignment horizontal="center" vertical="center"/>
    </xf>
    <xf numFmtId="0" fontId="3" fillId="0" borderId="3" xfId="65" applyFont="1" applyBorder="1" applyAlignment="1">
      <alignment horizontal="center" vertical="center"/>
    </xf>
    <xf numFmtId="0" fontId="4" fillId="2" borderId="3" xfId="65" applyFont="1" applyFill="1" applyBorder="1" applyAlignment="1">
      <alignment horizontal="center" vertical="center"/>
    </xf>
    <xf numFmtId="0" fontId="33" fillId="0" borderId="8" xfId="65" applyFont="1" applyBorder="1" applyAlignment="1">
      <alignment horizontal="center" vertical="center"/>
    </xf>
    <xf numFmtId="0" fontId="33" fillId="0" borderId="4" xfId="65" applyFont="1" applyBorder="1" applyAlignment="1">
      <alignment horizontal="center" vertical="center"/>
    </xf>
    <xf numFmtId="0" fontId="33" fillId="0" borderId="9" xfId="65" applyFont="1" applyBorder="1" applyAlignment="1">
      <alignment horizontal="center" vertical="center"/>
    </xf>
    <xf numFmtId="0" fontId="33" fillId="0" borderId="10" xfId="65" applyFont="1" applyBorder="1" applyAlignment="1">
      <alignment horizontal="center" vertical="center"/>
    </xf>
    <xf numFmtId="0" fontId="21" fillId="0" borderId="3" xfId="65" applyFont="1" applyBorder="1" applyAlignment="1">
      <alignment horizontal="center" vertical="center"/>
    </xf>
    <xf numFmtId="0" fontId="24" fillId="0" borderId="1" xfId="65" applyFont="1" applyBorder="1" applyAlignment="1">
      <alignment horizontal="left" vertical="center" wrapText="1"/>
    </xf>
    <xf numFmtId="0" fontId="24" fillId="0" borderId="3" xfId="65" applyFont="1" applyBorder="1" applyAlignment="1">
      <alignment horizontal="left" vertical="center" wrapText="1"/>
    </xf>
    <xf numFmtId="0" fontId="34" fillId="0" borderId="11" xfId="65" applyFont="1" applyBorder="1" applyAlignment="1">
      <alignment horizontal="center" vertical="center" wrapText="1"/>
    </xf>
    <xf numFmtId="0" fontId="21" fillId="0" borderId="13" xfId="65" applyFont="1" applyBorder="1" applyAlignment="1">
      <alignment horizontal="center" vertical="center" wrapText="1"/>
    </xf>
    <xf numFmtId="0" fontId="34" fillId="0" borderId="3" xfId="65" applyFont="1" applyBorder="1" applyAlignment="1">
      <alignment horizontal="center" vertical="center" wrapText="1"/>
    </xf>
    <xf numFmtId="0" fontId="1" fillId="0" borderId="0" xfId="65" applyFont="1" applyAlignment="1">
      <alignment vertical="center"/>
    </xf>
    <xf numFmtId="0" fontId="21" fillId="0" borderId="1" xfId="65" applyFont="1" applyBorder="1" applyAlignment="1">
      <alignment vertical="center"/>
    </xf>
    <xf numFmtId="2" fontId="23" fillId="0" borderId="3" xfId="65" applyNumberFormat="1" applyFont="1" applyBorder="1" applyAlignment="1">
      <alignment horizontal="center" vertical="center"/>
    </xf>
    <xf numFmtId="2" fontId="34" fillId="0" borderId="3" xfId="65" applyNumberFormat="1" applyFont="1" applyBorder="1" applyAlignment="1">
      <alignment horizontal="center" vertical="center"/>
    </xf>
    <xf numFmtId="1" fontId="23" fillId="0" borderId="3" xfId="65" applyNumberFormat="1" applyFont="1" applyBorder="1" applyAlignment="1">
      <alignment horizontal="center" vertical="center"/>
    </xf>
    <xf numFmtId="1" fontId="21" fillId="0" borderId="3" xfId="65" applyNumberFormat="1" applyFont="1" applyBorder="1" applyAlignment="1">
      <alignment horizontal="center" vertical="center"/>
    </xf>
    <xf numFmtId="0" fontId="9" fillId="0" borderId="0" xfId="65" applyFont="1" applyAlignment="1">
      <alignment vertical="center"/>
    </xf>
    <xf numFmtId="0" fontId="9" fillId="0" borderId="3" xfId="65" applyFont="1" applyBorder="1" applyAlignment="1">
      <alignment vertical="center"/>
    </xf>
    <xf numFmtId="0" fontId="9" fillId="0" borderId="15" xfId="65" applyFont="1" applyBorder="1" applyAlignment="1">
      <alignment vertical="center"/>
    </xf>
    <xf numFmtId="0" fontId="1" fillId="0" borderId="0" xfId="65" applyFont="1" applyBorder="1" applyAlignment="1">
      <alignment vertical="center"/>
    </xf>
    <xf numFmtId="0" fontId="23" fillId="0" borderId="3" xfId="65" applyFont="1" applyBorder="1" applyAlignment="1">
      <alignment vertical="center" wrapText="1"/>
    </xf>
    <xf numFmtId="1" fontId="20" fillId="0" borderId="3" xfId="0" applyNumberFormat="1" applyFont="1" applyBorder="1" applyAlignment="1">
      <alignment horizontal="center" wrapText="1"/>
    </xf>
    <xf numFmtId="0" fontId="23" fillId="0" borderId="1" xfId="65" applyFont="1" applyBorder="1" applyAlignment="1">
      <alignment vertical="center"/>
    </xf>
    <xf numFmtId="1" fontId="6" fillId="0" borderId="3" xfId="65" applyNumberFormat="1" applyFont="1" applyBorder="1" applyAlignment="1">
      <alignment horizontal="center" vertical="center"/>
    </xf>
    <xf numFmtId="0" fontId="9" fillId="0" borderId="0" xfId="65" applyFont="1" applyBorder="1" applyAlignment="1">
      <alignment vertical="center"/>
    </xf>
    <xf numFmtId="0" fontId="24" fillId="0" borderId="0" xfId="65" applyFont="1" applyAlignment="1">
      <alignment vertical="center" wrapText="1"/>
    </xf>
    <xf numFmtId="1" fontId="20" fillId="0" borderId="3" xfId="65" applyNumberFormat="1" applyFont="1" applyBorder="1" applyAlignment="1">
      <alignment horizontal="center" vertical="center" wrapText="1"/>
    </xf>
    <xf numFmtId="0" fontId="33" fillId="0" borderId="13" xfId="65" applyFont="1" applyBorder="1" applyAlignment="1">
      <alignment horizontal="center" vertical="center"/>
    </xf>
    <xf numFmtId="0" fontId="33" fillId="0" borderId="14" xfId="65" applyFont="1" applyBorder="1" applyAlignment="1">
      <alignment horizontal="center" vertical="center"/>
    </xf>
    <xf numFmtId="0" fontId="35" fillId="0" borderId="3" xfId="65" applyFont="1" applyBorder="1" applyAlignment="1">
      <alignment horizontal="center" vertical="center" wrapText="1"/>
    </xf>
    <xf numFmtId="2" fontId="23" fillId="0" borderId="3" xfId="65" applyNumberFormat="1" applyFont="1" applyBorder="1" applyAlignment="1">
      <alignment horizontal="center" vertical="center" wrapText="1"/>
    </xf>
    <xf numFmtId="2" fontId="21" fillId="0" borderId="3" xfId="65" applyNumberFormat="1" applyFont="1" applyBorder="1" applyAlignment="1">
      <alignment horizontal="center" vertical="center" wrapText="1"/>
    </xf>
    <xf numFmtId="0" fontId="1" fillId="0" borderId="0" xfId="11" applyAlignment="1">
      <alignment wrapText="1"/>
    </xf>
    <xf numFmtId="0" fontId="0" fillId="0" borderId="0" xfId="0"/>
    <xf numFmtId="0" fontId="1" fillId="0" borderId="0" xfId="11"/>
    <xf numFmtId="0" fontId="2" fillId="0" borderId="3" xfId="11" applyFont="1" applyBorder="1" applyAlignment="1">
      <alignment horizontal="center" vertical="center"/>
    </xf>
    <xf numFmtId="0" fontId="3" fillId="0" borderId="3" xfId="11" applyFont="1" applyBorder="1" applyAlignment="1">
      <alignment horizontal="center" vertical="center"/>
    </xf>
    <xf numFmtId="0" fontId="4" fillId="2" borderId="3" xfId="11" applyFont="1" applyFill="1" applyBorder="1" applyAlignment="1">
      <alignment horizontal="center" vertical="center"/>
    </xf>
    <xf numFmtId="0" fontId="5" fillId="0" borderId="3" xfId="11" applyFont="1" applyBorder="1" applyAlignment="1">
      <alignment horizontal="center" vertical="center"/>
    </xf>
    <xf numFmtId="0" fontId="7" fillId="0" borderId="3" xfId="11" applyFont="1" applyBorder="1" applyAlignment="1">
      <alignment horizontal="center" vertical="center"/>
    </xf>
    <xf numFmtId="0" fontId="36" fillId="0" borderId="3" xfId="11" applyFont="1" applyBorder="1" applyAlignment="1">
      <alignment horizontal="center" vertical="center"/>
    </xf>
    <xf numFmtId="0" fontId="1" fillId="0" borderId="3" xfId="11" applyBorder="1" applyAlignment="1">
      <alignment horizontal="center" wrapText="1"/>
    </xf>
    <xf numFmtId="0" fontId="20" fillId="0" borderId="3" xfId="0" applyFont="1" applyBorder="1" applyAlignment="1">
      <alignment horizontal="center" vertical="center"/>
    </xf>
    <xf numFmtId="0" fontId="19" fillId="0" borderId="3" xfId="0" applyFont="1" applyBorder="1" applyAlignment="1"/>
    <xf numFmtId="0" fontId="8" fillId="0" borderId="3" xfId="0" applyFont="1" applyBorder="1" applyAlignment="1">
      <alignment horizontal="center" vertical="center"/>
    </xf>
    <xf numFmtId="0" fontId="19" fillId="0" borderId="3" xfId="0" applyFont="1" applyBorder="1" applyAlignment="1">
      <alignment horizontal="left" wrapText="1"/>
    </xf>
    <xf numFmtId="0" fontId="19" fillId="0" borderId="3" xfId="0" applyFont="1" applyBorder="1" applyAlignment="1">
      <alignment vertical="center" wrapText="1"/>
    </xf>
    <xf numFmtId="0" fontId="19" fillId="0" borderId="3" xfId="0" applyFont="1" applyBorder="1" applyAlignment="1">
      <alignment horizontal="left" vertical="center" wrapText="1"/>
    </xf>
    <xf numFmtId="176" fontId="37" fillId="0" borderId="3" xfId="0" applyNumberFormat="1" applyFont="1" applyBorder="1" applyAlignment="1"/>
    <xf numFmtId="0" fontId="37" fillId="0" borderId="3" xfId="0" applyFont="1" applyBorder="1" applyAlignment="1"/>
    <xf numFmtId="0" fontId="37" fillId="0" borderId="3" xfId="0" applyFont="1" applyBorder="1" applyAlignment="1">
      <alignment horizontal="center" vertical="center"/>
    </xf>
    <xf numFmtId="0" fontId="38" fillId="0" borderId="3" xfId="0" applyFont="1" applyBorder="1" applyAlignment="1">
      <alignment horizontal="center" vertical="center"/>
    </xf>
    <xf numFmtId="0" fontId="38" fillId="0" borderId="5" xfId="0" applyFont="1" applyBorder="1" applyAlignment="1">
      <alignment horizontal="center" vertical="center"/>
    </xf>
    <xf numFmtId="0" fontId="6" fillId="2" borderId="16" xfId="11" applyFont="1" applyFill="1" applyBorder="1" applyAlignment="1">
      <alignment horizontal="center"/>
    </xf>
    <xf numFmtId="0" fontId="6" fillId="2" borderId="17" xfId="11" applyFont="1" applyFill="1" applyBorder="1" applyAlignment="1">
      <alignment horizontal="center"/>
    </xf>
    <xf numFmtId="0" fontId="6" fillId="2" borderId="18" xfId="11" applyFont="1" applyFill="1" applyBorder="1" applyAlignment="1">
      <alignment horizontal="center"/>
    </xf>
    <xf numFmtId="0" fontId="1" fillId="0" borderId="0" xfId="11" applyBorder="1"/>
    <xf numFmtId="0" fontId="33" fillId="0" borderId="0" xfId="11" applyFont="1" applyBorder="1" applyAlignment="1">
      <alignment vertical="center"/>
    </xf>
    <xf numFmtId="0" fontId="39" fillId="0" borderId="0" xfId="11" applyFont="1" applyBorder="1" applyAlignment="1">
      <alignment vertical="center"/>
    </xf>
    <xf numFmtId="0" fontId="40" fillId="0" borderId="0" xfId="11" applyFont="1" applyBorder="1" applyAlignment="1">
      <alignment vertical="center"/>
    </xf>
    <xf numFmtId="0" fontId="33" fillId="0" borderId="0" xfId="11" applyFont="1" applyBorder="1" applyAlignment="1">
      <alignment horizontal="center" vertical="center"/>
    </xf>
    <xf numFmtId="0" fontId="33" fillId="0" borderId="12" xfId="11" applyFont="1" applyBorder="1" applyAlignment="1">
      <alignment vertical="center"/>
    </xf>
    <xf numFmtId="0" fontId="1" fillId="0" borderId="10" xfId="11" applyBorder="1" applyAlignment="1">
      <alignment wrapText="1"/>
    </xf>
    <xf numFmtId="0" fontId="1" fillId="0" borderId="0" xfId="11" applyBorder="1" applyAlignment="1">
      <alignment wrapText="1"/>
    </xf>
    <xf numFmtId="0" fontId="6" fillId="0" borderId="0" xfId="11" applyFont="1" applyFill="1" applyBorder="1" applyAlignment="1">
      <alignment horizontal="center"/>
    </xf>
    <xf numFmtId="0" fontId="41" fillId="0" borderId="11" xfId="0" applyFont="1" applyFill="1" applyBorder="1" applyAlignment="1">
      <alignment horizontal="center" vertical="center" wrapText="1"/>
    </xf>
    <xf numFmtId="0" fontId="0" fillId="0" borderId="0" xfId="0" applyAlignment="1">
      <alignment horizontal="center" vertical="center" wrapText="1"/>
    </xf>
    <xf numFmtId="0" fontId="5" fillId="0" borderId="11" xfId="0" applyFont="1" applyBorder="1" applyAlignment="1">
      <alignment horizontal="center" wrapText="1"/>
    </xf>
    <xf numFmtId="0" fontId="41" fillId="0" borderId="11" xfId="0" applyFont="1" applyBorder="1" applyAlignment="1">
      <alignment horizontal="center" vertical="center" wrapText="1"/>
    </xf>
    <xf numFmtId="0" fontId="0" fillId="0" borderId="11" xfId="0" applyBorder="1" applyAlignment="1">
      <alignment horizontal="center" wrapText="1"/>
    </xf>
    <xf numFmtId="0" fontId="42" fillId="0" borderId="19" xfId="0" applyFont="1" applyBorder="1" applyAlignment="1">
      <alignment vertical="top" wrapText="1"/>
    </xf>
    <xf numFmtId="0" fontId="42" fillId="0" borderId="19" xfId="0" applyFont="1" applyBorder="1" applyAlignment="1">
      <alignment horizontal="center" vertical="top" wrapText="1"/>
    </xf>
    <xf numFmtId="0" fontId="42" fillId="0" borderId="20" xfId="0" applyFont="1" applyBorder="1" applyAlignment="1">
      <alignment horizontal="center" vertical="top" wrapText="1"/>
    </xf>
    <xf numFmtId="0" fontId="42" fillId="0" borderId="21" xfId="0" applyFont="1" applyBorder="1" applyAlignment="1">
      <alignment horizontal="center" vertical="top" wrapText="1"/>
    </xf>
    <xf numFmtId="0" fontId="42" fillId="0" borderId="18" xfId="0" applyFont="1" applyBorder="1" applyAlignment="1">
      <alignment vertical="top" wrapText="1"/>
    </xf>
    <xf numFmtId="0" fontId="42" fillId="0" borderId="18" xfId="0" applyFont="1" applyBorder="1" applyAlignment="1">
      <alignment horizontal="center" vertical="top" wrapText="1"/>
    </xf>
    <xf numFmtId="0" fontId="42" fillId="0" borderId="22" xfId="0" applyFont="1" applyBorder="1" applyAlignment="1">
      <alignment vertical="top" wrapText="1"/>
    </xf>
    <xf numFmtId="0" fontId="43" fillId="0" borderId="22" xfId="0" applyFont="1" applyBorder="1" applyAlignment="1">
      <alignment vertical="top" wrapText="1"/>
    </xf>
    <xf numFmtId="0" fontId="42" fillId="0" borderId="20" xfId="0" applyFont="1" applyBorder="1" applyAlignment="1">
      <alignment vertical="top" wrapText="1"/>
    </xf>
    <xf numFmtId="0" fontId="42" fillId="0" borderId="23" xfId="0" applyFont="1" applyBorder="1" applyAlignment="1">
      <alignment vertical="top" wrapText="1"/>
    </xf>
    <xf numFmtId="0" fontId="29" fillId="3" borderId="16" xfId="0" applyFont="1" applyFill="1" applyBorder="1" applyAlignment="1">
      <alignment vertical="top" wrapText="1"/>
    </xf>
    <xf numFmtId="0" fontId="13" fillId="0" borderId="23" xfId="0" applyFont="1" applyBorder="1" applyAlignment="1">
      <alignment vertical="top" wrapText="1"/>
    </xf>
    <xf numFmtId="0" fontId="29" fillId="0" borderId="20" xfId="0" applyFont="1" applyBorder="1" applyAlignment="1">
      <alignment vertical="top" wrapText="1"/>
    </xf>
    <xf numFmtId="0" fontId="29" fillId="0" borderId="21" xfId="0" applyFont="1" applyBorder="1" applyAlignment="1">
      <alignment vertical="top" wrapText="1"/>
    </xf>
    <xf numFmtId="0" fontId="29" fillId="0" borderId="24" xfId="0" applyFont="1" applyBorder="1" applyAlignment="1">
      <alignment vertical="top" wrapText="1"/>
    </xf>
    <xf numFmtId="0" fontId="29" fillId="0" borderId="25" xfId="0" applyFont="1" applyBorder="1" applyAlignment="1">
      <alignment vertical="top" wrapText="1"/>
    </xf>
    <xf numFmtId="0" fontId="29" fillId="0" borderId="20" xfId="0" applyFont="1" applyBorder="1" applyAlignment="1">
      <alignment horizontal="center" vertical="top" wrapText="1"/>
    </xf>
    <xf numFmtId="0" fontId="29" fillId="0" borderId="21" xfId="0" applyFont="1" applyBorder="1" applyAlignment="1">
      <alignment horizontal="center" vertical="top" wrapText="1"/>
    </xf>
    <xf numFmtId="0" fontId="29" fillId="0" borderId="26" xfId="0" applyFont="1" applyBorder="1" applyAlignment="1">
      <alignment vertical="top" wrapText="1"/>
    </xf>
    <xf numFmtId="0" fontId="29" fillId="0" borderId="22" xfId="0" applyFont="1" applyBorder="1" applyAlignment="1">
      <alignment vertical="top" wrapText="1"/>
    </xf>
    <xf numFmtId="0" fontId="13" fillId="0" borderId="22" xfId="0" applyFont="1" applyBorder="1" applyAlignment="1">
      <alignment horizontal="center" vertical="top" wrapText="1"/>
    </xf>
    <xf numFmtId="0" fontId="29" fillId="0" borderId="23" xfId="0" applyFont="1" applyBorder="1" applyAlignment="1">
      <alignment vertical="top" wrapText="1"/>
    </xf>
    <xf numFmtId="0" fontId="29" fillId="0" borderId="20" xfId="0" applyFont="1" applyBorder="1" applyAlignment="1">
      <alignment horizontal="right" vertical="top" wrapText="1"/>
    </xf>
    <xf numFmtId="0" fontId="29" fillId="0" borderId="23" xfId="0" applyFont="1" applyBorder="1" applyAlignment="1">
      <alignment horizontal="right" vertical="top" wrapText="1"/>
    </xf>
    <xf numFmtId="0" fontId="42" fillId="0" borderId="23" xfId="0" applyFont="1" applyBorder="1" applyAlignment="1">
      <alignment horizontal="center" vertical="top" wrapText="1"/>
    </xf>
    <xf numFmtId="0" fontId="44" fillId="0" borderId="19" xfId="0" applyFont="1" applyBorder="1" applyAlignment="1">
      <alignment horizontal="center" vertical="top" wrapText="1"/>
    </xf>
    <xf numFmtId="0" fontId="44" fillId="0" borderId="25" xfId="0" applyFont="1" applyBorder="1" applyAlignment="1">
      <alignment vertical="top" wrapText="1"/>
    </xf>
    <xf numFmtId="0" fontId="44" fillId="0" borderId="18" xfId="0" applyFont="1" applyBorder="1" applyAlignment="1">
      <alignment horizontal="center" vertical="top" wrapText="1"/>
    </xf>
    <xf numFmtId="0" fontId="44" fillId="0" borderId="22" xfId="0" applyFont="1" applyBorder="1" applyAlignment="1">
      <alignment horizontal="center" vertical="top" wrapText="1"/>
    </xf>
    <xf numFmtId="0" fontId="29" fillId="3" borderId="20" xfId="0" applyFont="1" applyFill="1" applyBorder="1" applyAlignment="1">
      <alignment vertical="top" wrapText="1"/>
    </xf>
    <xf numFmtId="0" fontId="29" fillId="3" borderId="21" xfId="0" applyFont="1" applyFill="1" applyBorder="1" applyAlignment="1">
      <alignment vertical="top" wrapText="1"/>
    </xf>
    <xf numFmtId="0" fontId="29" fillId="3" borderId="23" xfId="0" applyFont="1" applyFill="1" applyBorder="1" applyAlignment="1">
      <alignment vertical="top" wrapText="1"/>
    </xf>
    <xf numFmtId="0" fontId="29" fillId="0" borderId="23" xfId="0" applyFont="1" applyBorder="1" applyAlignment="1">
      <alignment horizontal="center" vertical="top" wrapText="1"/>
    </xf>
    <xf numFmtId="0" fontId="13" fillId="0" borderId="20" xfId="0" applyFont="1" applyBorder="1" applyAlignment="1">
      <alignment horizontal="center" vertical="top" wrapText="1"/>
    </xf>
    <xf numFmtId="0" fontId="13" fillId="0" borderId="23" xfId="0" applyFont="1" applyBorder="1" applyAlignment="1">
      <alignment horizontal="center" vertical="top" wrapText="1"/>
    </xf>
    <xf numFmtId="0" fontId="29" fillId="0" borderId="19" xfId="0" applyFont="1" applyBorder="1" applyAlignment="1">
      <alignment horizontal="center" vertical="top" wrapText="1"/>
    </xf>
    <xf numFmtId="0" fontId="29" fillId="0" borderId="18" xfId="0" applyFont="1" applyBorder="1" applyAlignment="1">
      <alignment horizontal="center" vertical="top"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13" fillId="0" borderId="3" xfId="0" applyFont="1" applyBorder="1" applyAlignment="1">
      <alignment horizontal="center" vertical="top" wrapText="1"/>
    </xf>
    <xf numFmtId="2" fontId="13" fillId="0" borderId="3" xfId="0" applyNumberFormat="1" applyFont="1" applyBorder="1" applyAlignment="1">
      <alignment horizontal="center" vertical="top" wrapText="1"/>
    </xf>
    <xf numFmtId="179" fontId="13" fillId="0" borderId="3" xfId="0" applyNumberFormat="1" applyFont="1" applyBorder="1" applyAlignment="1">
      <alignment horizontal="center" vertical="top" wrapText="1"/>
    </xf>
    <xf numFmtId="0" fontId="29" fillId="0" borderId="3" xfId="0" applyFont="1" applyBorder="1" applyAlignment="1">
      <alignment horizontal="center" vertical="top" wrapText="1"/>
    </xf>
    <xf numFmtId="179" fontId="29" fillId="0" borderId="3" xfId="0" applyNumberFormat="1" applyFont="1" applyBorder="1" applyAlignment="1">
      <alignment horizontal="center" vertical="top" wrapText="1"/>
    </xf>
    <xf numFmtId="0" fontId="42" fillId="0" borderId="0" xfId="0" applyFont="1" applyAlignment="1">
      <alignment wrapText="1"/>
    </xf>
    <xf numFmtId="0" fontId="42" fillId="0" borderId="27" xfId="0" applyFont="1" applyBorder="1" applyAlignment="1">
      <alignment vertical="top" wrapText="1"/>
    </xf>
    <xf numFmtId="0" fontId="42" fillId="0" borderId="27" xfId="0" applyFont="1" applyBorder="1" applyAlignment="1">
      <alignment horizontal="center" vertical="top" wrapText="1"/>
    </xf>
    <xf numFmtId="0" fontId="42" fillId="0" borderId="24" xfId="0" applyFont="1" applyBorder="1" applyAlignment="1">
      <alignment horizontal="center" vertical="top" wrapText="1"/>
    </xf>
    <xf numFmtId="0" fontId="42" fillId="0" borderId="25" xfId="0" applyFont="1" applyBorder="1" applyAlignment="1">
      <alignment horizontal="center" vertical="top" wrapText="1"/>
    </xf>
    <xf numFmtId="0" fontId="42" fillId="0" borderId="28" xfId="0" applyFont="1" applyBorder="1" applyAlignment="1">
      <alignment horizontal="center" vertical="top" wrapText="1"/>
    </xf>
    <xf numFmtId="0" fontId="42" fillId="0" borderId="29" xfId="0" applyFont="1" applyBorder="1" applyAlignment="1">
      <alignment horizontal="center" vertical="top" wrapText="1"/>
    </xf>
    <xf numFmtId="0" fontId="42" fillId="0" borderId="26" xfId="0" applyFont="1" applyBorder="1" applyAlignment="1">
      <alignment horizontal="center" vertical="top" wrapText="1"/>
    </xf>
    <xf numFmtId="0" fontId="0" fillId="0" borderId="3" xfId="0" applyFont="1" applyBorder="1" applyAlignment="1">
      <alignment wrapText="1"/>
    </xf>
    <xf numFmtId="0" fontId="43" fillId="0" borderId="0" xfId="0" applyFont="1" applyAlignment="1">
      <alignment wrapText="1"/>
    </xf>
    <xf numFmtId="0" fontId="42" fillId="0" borderId="30" xfId="0" applyFont="1" applyBorder="1" applyAlignment="1">
      <alignment vertical="top" wrapText="1"/>
    </xf>
    <xf numFmtId="0" fontId="42" fillId="0" borderId="30" xfId="0" applyFont="1" applyBorder="1" applyAlignment="1">
      <alignment horizontal="center" vertical="top" wrapText="1"/>
    </xf>
    <xf numFmtId="0" fontId="44" fillId="0" borderId="27" xfId="0" applyFont="1" applyBorder="1" applyAlignment="1">
      <alignment horizontal="center" vertical="top" wrapText="1"/>
    </xf>
    <xf numFmtId="0" fontId="44" fillId="0" borderId="30" xfId="0" applyFont="1" applyBorder="1" applyAlignment="1">
      <alignment vertical="top" wrapText="1"/>
    </xf>
    <xf numFmtId="0" fontId="0" fillId="0" borderId="3" xfId="0" applyBorder="1" applyAlignment="1">
      <alignment wrapText="1"/>
    </xf>
    <xf numFmtId="0" fontId="42" fillId="0" borderId="22" xfId="0" applyFont="1" applyBorder="1" applyAlignment="1">
      <alignment horizontal="center" vertical="top" wrapText="1"/>
    </xf>
    <xf numFmtId="0" fontId="5" fillId="0" borderId="0" xfId="0" applyFont="1" applyBorder="1" applyAlignment="1">
      <alignment wrapText="1"/>
    </xf>
    <xf numFmtId="0" fontId="5" fillId="0" borderId="0" xfId="0" applyFont="1" applyAlignment="1">
      <alignment horizontal="center" wrapText="1"/>
    </xf>
    <xf numFmtId="0" fontId="5" fillId="0" borderId="0" xfId="0" applyFont="1" applyAlignment="1">
      <alignment wrapText="1"/>
    </xf>
    <xf numFmtId="0" fontId="45" fillId="0" borderId="0" xfId="0" applyFont="1" applyAlignment="1">
      <alignment horizontal="center" wrapText="1"/>
    </xf>
    <xf numFmtId="0" fontId="46" fillId="0" borderId="0" xfId="0" applyFont="1" applyAlignment="1">
      <alignment horizontal="center" wrapText="1"/>
    </xf>
    <xf numFmtId="0" fontId="36" fillId="0" borderId="10" xfId="0" applyFont="1" applyBorder="1" applyAlignment="1">
      <alignment horizontal="center" wrapText="1"/>
    </xf>
    <xf numFmtId="0" fontId="47" fillId="0" borderId="5" xfId="0" applyFont="1" applyBorder="1" applyAlignment="1">
      <alignment horizontal="center" wrapText="1"/>
    </xf>
    <xf numFmtId="0" fontId="47" fillId="0" borderId="8" xfId="0" applyFont="1" applyBorder="1" applyAlignment="1">
      <alignment horizontal="center" vertical="center" wrapText="1"/>
    </xf>
    <xf numFmtId="0" fontId="47" fillId="0" borderId="4" xfId="0" applyFont="1" applyBorder="1" applyAlignment="1">
      <alignment horizontal="center" vertical="center" wrapText="1"/>
    </xf>
    <xf numFmtId="0" fontId="47" fillId="0" borderId="13" xfId="0" applyFont="1" applyBorder="1" applyAlignment="1">
      <alignment horizontal="center" vertical="center" wrapText="1"/>
    </xf>
    <xf numFmtId="0" fontId="47" fillId="0" borderId="15" xfId="0" applyFont="1" applyBorder="1" applyAlignment="1">
      <alignment horizontal="center" wrapText="1"/>
    </xf>
    <xf numFmtId="0" fontId="47" fillId="0" borderId="9" xfId="0" applyFont="1" applyBorder="1" applyAlignment="1">
      <alignment horizontal="center" vertical="center" wrapText="1"/>
    </xf>
    <xf numFmtId="0" fontId="47" fillId="0" borderId="10" xfId="0" applyFont="1" applyBorder="1" applyAlignment="1">
      <alignment horizontal="center" vertical="center" wrapText="1"/>
    </xf>
    <xf numFmtId="0" fontId="47" fillId="0" borderId="14" xfId="0" applyFont="1" applyBorder="1" applyAlignment="1">
      <alignment horizontal="center" vertical="center" wrapText="1"/>
    </xf>
    <xf numFmtId="0" fontId="47" fillId="0" borderId="3" xfId="0" applyFont="1" applyBorder="1" applyAlignment="1">
      <alignment horizontal="center" wrapText="1"/>
    </xf>
    <xf numFmtId="0" fontId="47" fillId="0" borderId="1" xfId="0" applyFont="1" applyBorder="1" applyAlignment="1">
      <alignment horizontal="center" wrapText="1"/>
    </xf>
    <xf numFmtId="0" fontId="47" fillId="0" borderId="7" xfId="0" applyFont="1" applyBorder="1" applyAlignment="1">
      <alignment horizontal="center" wrapText="1"/>
    </xf>
    <xf numFmtId="0" fontId="41" fillId="0" borderId="3" xfId="0" applyFont="1" applyBorder="1" applyAlignment="1">
      <alignment horizontal="center" wrapText="1"/>
    </xf>
    <xf numFmtId="0" fontId="41" fillId="0" borderId="3" xfId="0" applyFont="1" applyBorder="1" applyAlignment="1">
      <alignment wrapText="1"/>
    </xf>
    <xf numFmtId="0" fontId="41" fillId="0" borderId="3" xfId="0" applyFont="1" applyBorder="1" applyAlignment="1">
      <alignment horizontal="center" vertical="center" wrapText="1"/>
    </xf>
    <xf numFmtId="0" fontId="5" fillId="0" borderId="0" xfId="0" applyFont="1" applyAlignment="1">
      <alignment horizontal="right" vertical="center" wrapText="1"/>
    </xf>
    <xf numFmtId="2" fontId="36" fillId="0" borderId="0" xfId="0" applyNumberFormat="1" applyFont="1" applyAlignment="1">
      <alignment horizontal="right" vertical="center" wrapText="1"/>
    </xf>
    <xf numFmtId="2" fontId="48" fillId="0" borderId="0" xfId="0" applyNumberFormat="1" applyFont="1" applyAlignment="1">
      <alignment horizontal="center" wrapText="1"/>
    </xf>
    <xf numFmtId="0" fontId="0" fillId="4" borderId="0" xfId="0" applyFill="1" applyAlignment="1">
      <alignment wrapText="1"/>
    </xf>
    <xf numFmtId="0" fontId="49" fillId="5" borderId="0" xfId="0" applyFont="1" applyFill="1" applyAlignment="1">
      <alignment horizontal="center"/>
    </xf>
    <xf numFmtId="0" fontId="47" fillId="6" borderId="31" xfId="0" applyFont="1" applyFill="1" applyBorder="1" applyAlignment="1">
      <alignment horizontal="center" wrapText="1"/>
    </xf>
    <xf numFmtId="0" fontId="47" fillId="7" borderId="8" xfId="0" applyFont="1" applyFill="1" applyBorder="1" applyAlignment="1">
      <alignment horizontal="center" wrapText="1"/>
    </xf>
    <xf numFmtId="0" fontId="47" fillId="5" borderId="8" xfId="0" applyFont="1" applyFill="1" applyBorder="1" applyAlignment="1">
      <alignment horizontal="center" wrapText="1"/>
    </xf>
    <xf numFmtId="0" fontId="47" fillId="8" borderId="8" xfId="0" applyFont="1" applyFill="1" applyBorder="1" applyAlignment="1">
      <alignment horizontal="center" wrapText="1"/>
    </xf>
    <xf numFmtId="0" fontId="6" fillId="9" borderId="3" xfId="0" applyFont="1" applyFill="1" applyBorder="1" applyAlignment="1">
      <alignment horizontal="center" vertical="center" wrapText="1"/>
    </xf>
    <xf numFmtId="1" fontId="36" fillId="9" borderId="3"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1" fontId="36" fillId="2" borderId="3" xfId="0" applyNumberFormat="1" applyFont="1" applyFill="1" applyBorder="1" applyAlignment="1">
      <alignment horizontal="center" vertical="center" wrapText="1"/>
    </xf>
    <xf numFmtId="0" fontId="6" fillId="6" borderId="3" xfId="0" applyFont="1" applyFill="1" applyBorder="1" applyAlignment="1">
      <alignment horizontal="center" vertical="center" wrapText="1"/>
    </xf>
    <xf numFmtId="1" fontId="36" fillId="6" borderId="3" xfId="0" applyNumberFormat="1" applyFont="1" applyFill="1" applyBorder="1" applyAlignment="1">
      <alignment horizontal="center" vertical="center" wrapText="1"/>
    </xf>
    <xf numFmtId="0" fontId="20" fillId="10" borderId="0" xfId="0" applyFont="1" applyFill="1" applyAlignment="1">
      <alignment horizontal="center" vertical="center" wrapText="1"/>
    </xf>
    <xf numFmtId="1" fontId="8" fillId="10" borderId="0" xfId="0" applyNumberFormat="1" applyFont="1" applyFill="1" applyAlignment="1">
      <alignment horizontal="center" vertical="center" wrapText="1"/>
    </xf>
    <xf numFmtId="0" fontId="19" fillId="0" borderId="3" xfId="0" applyFont="1" applyBorder="1" applyAlignment="1">
      <alignment wrapText="1"/>
    </xf>
    <xf numFmtId="0" fontId="5" fillId="0" borderId="3" xfId="0" applyFont="1" applyBorder="1" applyAlignment="1">
      <alignment horizontal="center" wrapText="1"/>
    </xf>
    <xf numFmtId="0" fontId="50" fillId="0" borderId="3" xfId="0" applyFont="1" applyBorder="1" applyAlignment="1">
      <alignment horizontal="center" vertical="center" wrapText="1"/>
    </xf>
    <xf numFmtId="0" fontId="0" fillId="0" borderId="0" xfId="0" applyFont="1" applyAlignment="1">
      <alignment wrapText="1"/>
    </xf>
    <xf numFmtId="0" fontId="19" fillId="2" borderId="0" xfId="0" applyFont="1" applyFill="1" applyAlignment="1">
      <alignment horizontal="center"/>
    </xf>
    <xf numFmtId="0" fontId="51" fillId="4" borderId="0" xfId="0" applyFont="1" applyFill="1" applyAlignment="1">
      <alignment wrapText="1"/>
    </xf>
    <xf numFmtId="0" fontId="52" fillId="0" borderId="0" xfId="0" applyFont="1" applyAlignment="1">
      <alignment wrapText="1"/>
    </xf>
    <xf numFmtId="0" fontId="52" fillId="5" borderId="0" xfId="0" applyFont="1" applyFill="1" applyAlignment="1"/>
    <xf numFmtId="0" fontId="52" fillId="5" borderId="0" xfId="0" applyFont="1" applyFill="1" applyAlignment="1">
      <alignment wrapText="1"/>
    </xf>
    <xf numFmtId="0" fontId="47" fillId="2" borderId="8" xfId="0" applyFont="1" applyFill="1" applyBorder="1" applyAlignment="1">
      <alignment horizontal="center" wrapText="1"/>
    </xf>
    <xf numFmtId="0" fontId="47" fillId="11" borderId="32" xfId="0" applyFont="1" applyFill="1" applyBorder="1" applyAlignment="1">
      <alignment horizontal="center" wrapText="1"/>
    </xf>
    <xf numFmtId="0" fontId="5" fillId="4" borderId="3" xfId="0" applyFont="1" applyFill="1" applyBorder="1" applyAlignment="1">
      <alignment horizontal="center" wrapText="1"/>
    </xf>
    <xf numFmtId="0" fontId="47" fillId="6" borderId="3" xfId="0" applyFont="1" applyFill="1" applyBorder="1" applyAlignment="1">
      <alignment horizontal="center" wrapText="1"/>
    </xf>
    <xf numFmtId="0" fontId="47" fillId="7" borderId="3" xfId="0" applyFont="1" applyFill="1" applyBorder="1" applyAlignment="1">
      <alignment horizontal="center" wrapText="1"/>
    </xf>
    <xf numFmtId="0" fontId="6" fillId="9" borderId="3" xfId="0" applyFont="1" applyFill="1" applyBorder="1" applyAlignment="1">
      <alignment horizontal="center" wrapText="1"/>
    </xf>
    <xf numFmtId="1" fontId="36" fillId="9" borderId="3" xfId="0" applyNumberFormat="1" applyFont="1" applyFill="1" applyBorder="1" applyAlignment="1">
      <alignment horizontal="center" wrapText="1"/>
    </xf>
    <xf numFmtId="0" fontId="6" fillId="2" borderId="3" xfId="0" applyFont="1" applyFill="1" applyBorder="1" applyAlignment="1">
      <alignment horizontal="center" wrapText="1"/>
    </xf>
    <xf numFmtId="1" fontId="36" fillId="2" borderId="3" xfId="0" applyNumberFormat="1" applyFont="1" applyFill="1" applyBorder="1" applyAlignment="1">
      <alignment horizontal="center" wrapText="1"/>
    </xf>
    <xf numFmtId="1" fontId="48" fillId="0" borderId="3" xfId="0" applyNumberFormat="1" applyFont="1" applyBorder="1" applyAlignment="1">
      <alignment horizontal="center" wrapText="1"/>
    </xf>
    <xf numFmtId="0" fontId="32" fillId="0" borderId="0" xfId="0" applyFont="1" applyAlignment="1">
      <alignment horizontal="center" wrapText="1"/>
    </xf>
    <xf numFmtId="0" fontId="6" fillId="6" borderId="0" xfId="0" applyFont="1" applyFill="1" applyAlignment="1">
      <alignment horizontal="center" wrapText="1"/>
    </xf>
    <xf numFmtId="1" fontId="6" fillId="6" borderId="0" xfId="0" applyNumberFormat="1" applyFont="1" applyFill="1" applyAlignment="1">
      <alignment horizontal="center" wrapText="1"/>
    </xf>
    <xf numFmtId="0" fontId="53" fillId="0" borderId="0" xfId="0" applyFont="1" applyAlignment="1">
      <alignment wrapText="1"/>
    </xf>
    <xf numFmtId="0" fontId="0" fillId="5" borderId="0" xfId="0" applyFill="1" applyAlignment="1">
      <alignment wrapText="1"/>
    </xf>
    <xf numFmtId="0" fontId="48" fillId="4" borderId="0" xfId="0" applyFont="1" applyFill="1" applyAlignment="1">
      <alignment horizontal="center" wrapText="1"/>
    </xf>
    <xf numFmtId="0" fontId="47" fillId="5" borderId="3" xfId="0" applyFont="1" applyFill="1" applyBorder="1" applyAlignment="1">
      <alignment horizontal="center" wrapText="1"/>
    </xf>
    <xf numFmtId="0" fontId="47" fillId="8" borderId="3" xfId="0" applyFont="1" applyFill="1" applyBorder="1" applyAlignment="1">
      <alignment horizontal="center" wrapText="1"/>
    </xf>
    <xf numFmtId="0" fontId="47" fillId="2" borderId="3" xfId="0" applyFont="1" applyFill="1" applyBorder="1" applyAlignment="1">
      <alignment horizontal="center" wrapText="1"/>
    </xf>
    <xf numFmtId="0" fontId="47" fillId="11" borderId="3" xfId="0" applyFont="1" applyFill="1" applyBorder="1" applyAlignment="1">
      <alignment horizontal="center" wrapText="1"/>
    </xf>
    <xf numFmtId="0" fontId="0" fillId="0" borderId="0" xfId="0" applyAlignment="1">
      <alignment horizontal="center" wrapText="1"/>
    </xf>
    <xf numFmtId="0" fontId="0" fillId="6" borderId="0" xfId="0" applyFill="1" applyAlignment="1">
      <alignment horizontal="center" wrapText="1"/>
    </xf>
    <xf numFmtId="0" fontId="6" fillId="0" borderId="0" xfId="0" applyFont="1" applyFill="1" applyAlignment="1">
      <alignment horizontal="center" wrapText="1"/>
    </xf>
    <xf numFmtId="1" fontId="6" fillId="0" borderId="0" xfId="0" applyNumberFormat="1" applyFont="1" applyFill="1" applyAlignment="1">
      <alignment horizontal="center" wrapText="1"/>
    </xf>
    <xf numFmtId="0" fontId="32" fillId="0" borderId="0" xfId="0" applyFont="1" applyAlignment="1">
      <alignment wrapText="1"/>
    </xf>
    <xf numFmtId="0" fontId="48" fillId="0" borderId="0" xfId="0" applyFont="1" applyAlignment="1">
      <alignment wrapText="1"/>
    </xf>
    <xf numFmtId="0" fontId="5" fillId="0" borderId="0" xfId="0" applyFont="1" applyAlignment="1">
      <alignment vertical="center" wrapText="1"/>
    </xf>
    <xf numFmtId="0" fontId="5" fillId="0" borderId="0" xfId="0" applyFont="1" applyFill="1" applyAlignment="1">
      <alignment horizontal="center" wrapText="1"/>
    </xf>
    <xf numFmtId="0" fontId="36" fillId="0" borderId="0" xfId="0" applyFont="1" applyBorder="1" applyAlignment="1">
      <alignment horizontal="center" wrapText="1"/>
    </xf>
    <xf numFmtId="0" fontId="47" fillId="0" borderId="5" xfId="0" applyFont="1" applyBorder="1" applyAlignment="1">
      <alignment horizontal="center" vertical="center" wrapText="1"/>
    </xf>
    <xf numFmtId="0" fontId="47" fillId="0" borderId="8" xfId="0" applyFont="1" applyFill="1" applyBorder="1" applyAlignment="1">
      <alignment horizontal="center" vertical="center" wrapText="1"/>
    </xf>
    <xf numFmtId="0" fontId="47" fillId="0" borderId="3" xfId="0" applyFont="1" applyBorder="1" applyAlignment="1">
      <alignment horizontal="center" vertical="center" wrapText="1"/>
    </xf>
    <xf numFmtId="0" fontId="47" fillId="0" borderId="15" xfId="0" applyFont="1" applyBorder="1" applyAlignment="1">
      <alignment horizontal="center" vertical="center" wrapText="1"/>
    </xf>
    <xf numFmtId="0" fontId="47" fillId="0" borderId="6" xfId="0" applyFont="1" applyFill="1" applyBorder="1" applyAlignment="1">
      <alignment horizontal="center" vertical="center" wrapText="1"/>
    </xf>
    <xf numFmtId="0" fontId="47" fillId="12" borderId="1" xfId="0" applyFont="1" applyFill="1" applyBorder="1" applyAlignment="1">
      <alignment horizontal="center" wrapText="1"/>
    </xf>
    <xf numFmtId="0" fontId="47" fillId="0" borderId="7" xfId="0" applyFont="1" applyBorder="1" applyAlignment="1">
      <alignment horizontal="center" vertical="center" wrapText="1"/>
    </xf>
    <xf numFmtId="0" fontId="47" fillId="0" borderId="9" xfId="0" applyFont="1" applyFill="1" applyBorder="1" applyAlignment="1">
      <alignment horizontal="center" vertical="center" wrapText="1"/>
    </xf>
    <xf numFmtId="0" fontId="47" fillId="0" borderId="3" xfId="0" applyFont="1" applyFill="1" applyBorder="1" applyAlignment="1">
      <alignment horizontal="center" wrapText="1"/>
    </xf>
    <xf numFmtId="0" fontId="0" fillId="0" borderId="33" xfId="0" applyFont="1" applyBorder="1" applyAlignment="1">
      <alignment wrapText="1"/>
    </xf>
    <xf numFmtId="0" fontId="0" fillId="0" borderId="34" xfId="0" applyFont="1" applyBorder="1" applyAlignment="1">
      <alignment horizontal="center" wrapText="1"/>
    </xf>
    <xf numFmtId="0" fontId="54" fillId="0" borderId="33" xfId="0" applyFont="1" applyBorder="1" applyAlignment="1">
      <alignment horizontal="center" vertical="center"/>
    </xf>
    <xf numFmtId="0" fontId="0" fillId="0" borderId="33" xfId="0" applyFont="1" applyBorder="1" applyAlignment="1">
      <alignment horizontal="center" vertical="center"/>
    </xf>
    <xf numFmtId="0" fontId="55" fillId="0" borderId="33" xfId="0" applyFont="1" applyBorder="1" applyAlignment="1">
      <alignment wrapText="1"/>
    </xf>
    <xf numFmtId="0" fontId="55" fillId="0" borderId="34" xfId="0" applyFont="1" applyBorder="1" applyAlignment="1">
      <alignment horizontal="center" wrapText="1"/>
    </xf>
    <xf numFmtId="0" fontId="55" fillId="0" borderId="3" xfId="0" applyFont="1" applyBorder="1" applyAlignment="1">
      <alignment wrapText="1"/>
    </xf>
    <xf numFmtId="0" fontId="55" fillId="0" borderId="1" xfId="0" applyFont="1" applyBorder="1" applyAlignment="1">
      <alignment horizontal="center" wrapText="1"/>
    </xf>
    <xf numFmtId="0" fontId="56" fillId="4" borderId="6" xfId="0" applyFont="1" applyFill="1" applyBorder="1" applyAlignment="1">
      <alignment horizont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1" fontId="47" fillId="0" borderId="3" xfId="0" applyNumberFormat="1" applyFont="1" applyFill="1" applyBorder="1" applyAlignment="1">
      <alignment horizontal="center" wrapText="1"/>
    </xf>
    <xf numFmtId="0" fontId="5" fillId="0" borderId="3" xfId="0" applyFont="1" applyFill="1" applyBorder="1" applyAlignment="1">
      <alignment horizontal="center" wrapText="1"/>
    </xf>
    <xf numFmtId="0" fontId="56" fillId="4" borderId="0" xfId="0" applyFont="1" applyFill="1" applyBorder="1" applyAlignment="1">
      <alignment horizontal="center" wrapText="1"/>
    </xf>
    <xf numFmtId="0" fontId="6" fillId="0" borderId="4"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55" fillId="0" borderId="35" xfId="0" applyFont="1" applyBorder="1" applyAlignment="1">
      <alignment wrapText="1"/>
    </xf>
    <xf numFmtId="0" fontId="55" fillId="0" borderId="36" xfId="0" applyFont="1" applyBorder="1" applyAlignment="1">
      <alignment horizontal="center" wrapText="1"/>
    </xf>
    <xf numFmtId="0" fontId="57" fillId="0" borderId="37" xfId="0" applyFont="1" applyBorder="1" applyAlignment="1">
      <alignment horizontal="center"/>
    </xf>
    <xf numFmtId="0" fontId="57" fillId="0" borderId="33" xfId="0" applyFont="1" applyBorder="1" applyAlignment="1">
      <alignment horizontal="center"/>
    </xf>
    <xf numFmtId="0" fontId="0" fillId="0" borderId="35" xfId="0" applyFont="1" applyBorder="1" applyAlignment="1">
      <alignment wrapText="1"/>
    </xf>
    <xf numFmtId="0" fontId="0" fillId="0" borderId="36" xfId="0" applyFont="1" applyBorder="1" applyAlignment="1">
      <alignment horizontal="center" wrapText="1"/>
    </xf>
    <xf numFmtId="0" fontId="0" fillId="0" borderId="1" xfId="0" applyFont="1" applyBorder="1" applyAlignment="1">
      <alignment horizontal="center" wrapText="1"/>
    </xf>
    <xf numFmtId="0" fontId="57" fillId="0" borderId="35" xfId="0" applyFont="1" applyBorder="1" applyAlignment="1">
      <alignment horizontal="center"/>
    </xf>
    <xf numFmtId="0" fontId="6" fillId="4" borderId="3" xfId="0" applyFont="1" applyFill="1" applyBorder="1" applyAlignment="1">
      <alignment horizontal="center" wrapText="1"/>
    </xf>
    <xf numFmtId="1" fontId="5" fillId="4" borderId="3" xfId="0" applyNumberFormat="1" applyFont="1" applyFill="1" applyBorder="1" applyAlignment="1">
      <alignment horizontal="center" wrapText="1"/>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5" fillId="0" borderId="0" xfId="0" applyFont="1" applyBorder="1" applyAlignment="1">
      <alignment horizontal="center" wrapText="1"/>
    </xf>
    <xf numFmtId="0" fontId="36" fillId="4" borderId="3" xfId="0" applyFont="1" applyFill="1" applyBorder="1" applyAlignment="1">
      <alignment horizontal="center" vertical="center" wrapText="1"/>
    </xf>
    <xf numFmtId="0" fontId="6" fillId="4" borderId="3" xfId="0" applyFont="1" applyFill="1" applyBorder="1" applyAlignment="1">
      <alignment horizontal="center" vertical="center" wrapText="1"/>
    </xf>
    <xf numFmtId="1" fontId="58" fillId="4" borderId="3" xfId="0" applyNumberFormat="1" applyFont="1" applyFill="1" applyBorder="1" applyAlignment="1">
      <alignment horizontal="center" vertical="center" wrapText="1"/>
    </xf>
    <xf numFmtId="0" fontId="58" fillId="0" borderId="0" xfId="0" applyFont="1" applyAlignment="1">
      <alignment horizontal="center" wrapText="1"/>
    </xf>
    <xf numFmtId="0" fontId="47" fillId="0" borderId="5" xfId="0" applyFont="1" applyFill="1" applyBorder="1" applyAlignment="1">
      <alignment horizontal="center" wrapText="1"/>
    </xf>
    <xf numFmtId="0" fontId="47" fillId="0" borderId="15" xfId="0" applyFont="1" applyFill="1" applyBorder="1" applyAlignment="1">
      <alignment horizontal="center" wrapText="1"/>
    </xf>
    <xf numFmtId="0" fontId="47" fillId="6" borderId="38" xfId="0" applyFont="1" applyFill="1" applyBorder="1" applyAlignment="1">
      <alignment horizontal="center" wrapText="1"/>
    </xf>
    <xf numFmtId="0" fontId="47" fillId="7" borderId="1" xfId="0" applyFont="1" applyFill="1" applyBorder="1" applyAlignment="1">
      <alignment horizontal="center" wrapText="1"/>
    </xf>
    <xf numFmtId="0" fontId="47" fillId="5" borderId="1" xfId="0" applyFont="1" applyFill="1" applyBorder="1" applyAlignment="1">
      <alignment horizontal="center" wrapText="1"/>
    </xf>
    <xf numFmtId="0" fontId="47" fillId="8" borderId="1" xfId="0" applyFont="1" applyFill="1" applyBorder="1" applyAlignment="1">
      <alignment horizontal="center" wrapText="1"/>
    </xf>
    <xf numFmtId="0" fontId="47" fillId="2" borderId="1" xfId="0" applyFont="1" applyFill="1" applyBorder="1" applyAlignment="1">
      <alignment horizontal="center" wrapText="1"/>
    </xf>
    <xf numFmtId="0" fontId="47" fillId="0" borderId="7" xfId="0" applyFont="1" applyFill="1" applyBorder="1" applyAlignment="1">
      <alignment horizontal="center" wrapText="1"/>
    </xf>
    <xf numFmtId="0" fontId="47" fillId="6" borderId="39" xfId="0" applyFont="1" applyFill="1" applyBorder="1" applyAlignment="1">
      <alignment horizontal="center" wrapText="1"/>
    </xf>
    <xf numFmtId="0" fontId="47" fillId="7" borderId="40" xfId="0" applyFont="1" applyFill="1" applyBorder="1" applyAlignment="1">
      <alignment horizontal="center" wrapText="1"/>
    </xf>
    <xf numFmtId="0" fontId="47" fillId="5" borderId="40" xfId="0" applyFont="1" applyFill="1" applyBorder="1" applyAlignment="1">
      <alignment horizontal="center" wrapText="1"/>
    </xf>
    <xf numFmtId="0" fontId="47" fillId="8" borderId="40" xfId="0" applyFont="1" applyFill="1" applyBorder="1" applyAlignment="1">
      <alignment horizontal="center" wrapText="1"/>
    </xf>
    <xf numFmtId="0" fontId="47" fillId="2" borderId="40" xfId="0" applyFont="1" applyFill="1" applyBorder="1" applyAlignment="1">
      <alignment horizontal="center" wrapText="1"/>
    </xf>
    <xf numFmtId="0" fontId="56" fillId="13" borderId="0" xfId="0" applyFont="1" applyFill="1" applyAlignment="1">
      <alignment horizont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5" fillId="0" borderId="10" xfId="0" applyFont="1" applyBorder="1" applyAlignment="1">
      <alignment horizontal="center" wrapText="1"/>
    </xf>
    <xf numFmtId="0" fontId="47" fillId="11" borderId="41" xfId="0" applyFont="1" applyFill="1" applyBorder="1" applyAlignment="1">
      <alignment horizontal="center" wrapText="1"/>
    </xf>
    <xf numFmtId="0" fontId="47" fillId="11" borderId="42" xfId="0" applyFont="1" applyFill="1" applyBorder="1" applyAlignment="1">
      <alignment horizontal="center" wrapText="1"/>
    </xf>
    <xf numFmtId="1" fontId="46" fillId="4" borderId="3" xfId="0" applyNumberFormat="1" applyFont="1" applyFill="1" applyBorder="1" applyAlignment="1">
      <alignment horizontal="center" wrapText="1"/>
    </xf>
    <xf numFmtId="1" fontId="46" fillId="2" borderId="3" xfId="0" applyNumberFormat="1" applyFont="1" applyFill="1" applyBorder="1" applyAlignment="1">
      <alignment horizontal="center" vertical="center" wrapText="1"/>
    </xf>
    <xf numFmtId="0" fontId="7" fillId="0" borderId="0" xfId="0" applyFont="1" applyBorder="1" applyAlignment="1">
      <alignment vertical="center" wrapText="1"/>
    </xf>
    <xf numFmtId="0" fontId="5" fillId="0" borderId="0" xfId="0" applyFont="1" applyFill="1" applyBorder="1" applyAlignment="1">
      <alignment wrapText="1"/>
    </xf>
    <xf numFmtId="0" fontId="47" fillId="0" borderId="5" xfId="0" applyFont="1" applyFill="1" applyBorder="1" applyAlignment="1">
      <alignment horizontal="center" vertical="center" wrapText="1"/>
    </xf>
    <xf numFmtId="0" fontId="47" fillId="0" borderId="15" xfId="0" applyFont="1" applyFill="1" applyBorder="1" applyAlignment="1">
      <alignment horizontal="center" vertical="center" wrapText="1"/>
    </xf>
    <xf numFmtId="0" fontId="47" fillId="0" borderId="7" xfId="0" applyFont="1" applyFill="1" applyBorder="1" applyAlignment="1">
      <alignment horizontal="center" vertical="center" wrapText="1"/>
    </xf>
    <xf numFmtId="0" fontId="59" fillId="6" borderId="5" xfId="0" applyFont="1" applyFill="1" applyBorder="1" applyAlignment="1">
      <alignment horizontal="center" vertical="center" wrapText="1"/>
    </xf>
    <xf numFmtId="0" fontId="41" fillId="0" borderId="3" xfId="0" applyFont="1" applyFill="1" applyBorder="1" applyAlignment="1">
      <alignment horizontal="center" wrapText="1"/>
    </xf>
    <xf numFmtId="0" fontId="46" fillId="0" borderId="3" xfId="0" applyFont="1" applyBorder="1" applyAlignment="1">
      <alignment horizontal="center" vertical="center" wrapText="1"/>
    </xf>
    <xf numFmtId="0" fontId="60" fillId="0" borderId="3" xfId="0" applyFont="1" applyBorder="1" applyAlignment="1">
      <alignment horizontal="center" vertical="center" wrapText="1"/>
    </xf>
    <xf numFmtId="0" fontId="59" fillId="14" borderId="8" xfId="0" applyFont="1" applyFill="1" applyBorder="1" applyAlignment="1">
      <alignment horizontal="center" vertical="center" wrapText="1"/>
    </xf>
    <xf numFmtId="0" fontId="41" fillId="0" borderId="1" xfId="0" applyFont="1" applyFill="1" applyBorder="1" applyAlignment="1">
      <alignment horizontal="center" wrapText="1"/>
    </xf>
    <xf numFmtId="1" fontId="5" fillId="0" borderId="11" xfId="0" applyNumberFormat="1" applyFont="1" applyFill="1" applyBorder="1" applyAlignment="1">
      <alignment horizontal="center" wrapText="1"/>
    </xf>
    <xf numFmtId="0" fontId="5" fillId="0" borderId="3" xfId="0" applyFont="1" applyFill="1" applyBorder="1" applyAlignment="1">
      <alignment horizontal="center" vertical="center" wrapText="1"/>
    </xf>
    <xf numFmtId="1" fontId="5" fillId="0" borderId="3" xfId="0" applyNumberFormat="1" applyFont="1" applyFill="1" applyBorder="1" applyAlignment="1">
      <alignment horizontal="center" wrapText="1"/>
    </xf>
    <xf numFmtId="9" fontId="46" fillId="4" borderId="3" xfId="0" applyNumberFormat="1" applyFont="1" applyFill="1" applyBorder="1" applyAlignment="1">
      <alignment horizontal="center" wrapText="1"/>
    </xf>
    <xf numFmtId="0" fontId="7" fillId="0" borderId="0" xfId="0" applyFont="1" applyAlignment="1">
      <alignment vertical="center" wrapText="1"/>
    </xf>
    <xf numFmtId="0" fontId="46" fillId="0" borderId="0" xfId="0" applyFont="1" applyAlignment="1">
      <alignment vertical="center" wrapText="1"/>
    </xf>
    <xf numFmtId="0" fontId="61" fillId="0" borderId="1" xfId="0" applyFont="1" applyBorder="1" applyAlignment="1">
      <alignment horizontal="center" vertical="center" wrapText="1"/>
    </xf>
    <xf numFmtId="0" fontId="61" fillId="0" borderId="2" xfId="0" applyFont="1" applyBorder="1" applyAlignment="1">
      <alignment horizontal="center" vertical="center" wrapText="1"/>
    </xf>
    <xf numFmtId="0" fontId="62" fillId="0" borderId="1" xfId="0" applyFont="1" applyBorder="1" applyAlignment="1">
      <alignment horizontal="center" wrapText="1"/>
    </xf>
    <xf numFmtId="0" fontId="62" fillId="0" borderId="2" xfId="0" applyFont="1" applyBorder="1" applyAlignment="1">
      <alignment horizontal="center" wrapText="1"/>
    </xf>
    <xf numFmtId="0" fontId="6" fillId="0" borderId="2" xfId="0" applyFont="1" applyBorder="1" applyAlignment="1">
      <alignment horizontal="center" vertical="center" wrapText="1"/>
    </xf>
    <xf numFmtId="0" fontId="6" fillId="0" borderId="11" xfId="0" applyFont="1" applyBorder="1" applyAlignment="1">
      <alignment horizontal="center" vertical="center" wrapText="1"/>
    </xf>
    <xf numFmtId="0" fontId="47" fillId="0" borderId="43" xfId="0" applyFont="1" applyBorder="1" applyAlignment="1">
      <alignment horizontal="center" vertical="center" wrapText="1"/>
    </xf>
    <xf numFmtId="0" fontId="47" fillId="0" borderId="6" xfId="0" applyFont="1" applyBorder="1" applyAlignment="1">
      <alignment horizontal="center" vertical="center" wrapText="1"/>
    </xf>
    <xf numFmtId="0" fontId="47" fillId="0" borderId="0" xfId="0" applyFont="1" applyBorder="1" applyAlignment="1">
      <alignment horizontal="center" vertical="center" wrapText="1"/>
    </xf>
    <xf numFmtId="0" fontId="47" fillId="0" borderId="44" xfId="0" applyFont="1" applyFill="1" applyBorder="1" applyAlignment="1">
      <alignment horizontal="center" vertical="center" wrapText="1"/>
    </xf>
    <xf numFmtId="0" fontId="59" fillId="4" borderId="20" xfId="0" applyFont="1" applyFill="1" applyBorder="1" applyAlignment="1">
      <alignment horizontal="center" vertical="center" wrapText="1"/>
    </xf>
    <xf numFmtId="0" fontId="59" fillId="4" borderId="21" xfId="0" applyFont="1" applyFill="1" applyBorder="1" applyAlignment="1">
      <alignment horizontal="center" vertical="center" wrapText="1"/>
    </xf>
    <xf numFmtId="0" fontId="59" fillId="4" borderId="23" xfId="0" applyFont="1" applyFill="1" applyBorder="1" applyAlignment="1">
      <alignment horizontal="center" vertical="center" wrapText="1"/>
    </xf>
    <xf numFmtId="0" fontId="59" fillId="4" borderId="45" xfId="0" applyFont="1" applyFill="1" applyBorder="1" applyAlignment="1">
      <alignment horizontal="center" vertical="center" wrapText="1"/>
    </xf>
    <xf numFmtId="0" fontId="47" fillId="0" borderId="9" xfId="0" applyFont="1" applyFill="1" applyBorder="1" applyAlignment="1">
      <alignment horizontal="center" wrapText="1"/>
    </xf>
    <xf numFmtId="0" fontId="54" fillId="0" borderId="3" xfId="0" applyFont="1" applyBorder="1" applyAlignment="1">
      <alignment horizontal="center" vertical="center" wrapText="1"/>
    </xf>
    <xf numFmtId="0" fontId="47" fillId="0" borderId="1" xfId="0" applyFont="1" applyFill="1" applyBorder="1" applyAlignment="1">
      <alignment horizontal="center" wrapText="1"/>
    </xf>
    <xf numFmtId="0" fontId="16" fillId="0" borderId="3" xfId="0" applyFont="1" applyBorder="1" applyAlignment="1">
      <alignment horizontal="center" vertical="center" wrapText="1"/>
    </xf>
    <xf numFmtId="0" fontId="61" fillId="0" borderId="11" xfId="0" applyFont="1" applyBorder="1" applyAlignment="1">
      <alignment horizontal="center" vertical="center" wrapText="1"/>
    </xf>
    <xf numFmtId="0" fontId="62" fillId="0" borderId="11" xfId="0" applyFont="1" applyBorder="1" applyAlignment="1">
      <alignment horizontal="center" wrapText="1"/>
    </xf>
    <xf numFmtId="0" fontId="47" fillId="0" borderId="12" xfId="0" applyFont="1" applyBorder="1" applyAlignment="1">
      <alignment horizontal="center" vertical="center" wrapText="1"/>
    </xf>
    <xf numFmtId="0" fontId="59" fillId="0" borderId="0" xfId="0" applyFont="1" applyBorder="1" applyAlignment="1">
      <alignment horizontal="center" vertical="center" wrapText="1"/>
    </xf>
    <xf numFmtId="0" fontId="59" fillId="0" borderId="30" xfId="0" applyFont="1" applyBorder="1" applyAlignment="1">
      <alignment horizontal="center" vertical="center" wrapText="1"/>
    </xf>
    <xf numFmtId="0" fontId="6" fillId="0" borderId="46" xfId="0" applyFont="1" applyBorder="1" applyAlignment="1">
      <alignment horizontal="center" vertical="center" wrapText="1"/>
    </xf>
    <xf numFmtId="0" fontId="59" fillId="0" borderId="10" xfId="0" applyFont="1" applyBorder="1" applyAlignment="1">
      <alignment horizontal="center" vertical="center" wrapText="1"/>
    </xf>
    <xf numFmtId="0" fontId="59" fillId="0" borderId="47" xfId="0" applyFont="1" applyBorder="1" applyAlignment="1">
      <alignment horizontal="center" vertical="center" wrapText="1"/>
    </xf>
    <xf numFmtId="0" fontId="6" fillId="0" borderId="48" xfId="0" applyFont="1" applyBorder="1" applyAlignment="1">
      <alignment horizontal="center" vertical="center" wrapText="1"/>
    </xf>
    <xf numFmtId="0" fontId="5" fillId="10" borderId="48" xfId="0" applyFont="1" applyFill="1" applyBorder="1" applyAlignment="1">
      <alignment horizontal="center" wrapText="1"/>
    </xf>
    <xf numFmtId="0" fontId="5" fillId="10" borderId="49" xfId="0" applyFont="1" applyFill="1" applyBorder="1" applyAlignment="1">
      <alignment horizontal="center" wrapText="1"/>
    </xf>
    <xf numFmtId="0" fontId="59" fillId="4" borderId="50" xfId="0" applyFont="1" applyFill="1" applyBorder="1" applyAlignment="1">
      <alignment horizontal="center" vertical="center" wrapText="1"/>
    </xf>
    <xf numFmtId="0" fontId="7" fillId="4" borderId="51" xfId="0" applyFont="1" applyFill="1" applyBorder="1" applyAlignment="1">
      <alignment horizontal="center" vertical="center" wrapText="1"/>
    </xf>
    <xf numFmtId="0" fontId="5" fillId="0" borderId="52" xfId="0" applyFont="1" applyFill="1" applyBorder="1" applyAlignment="1">
      <alignment horizontal="center" wrapText="1"/>
    </xf>
    <xf numFmtId="0" fontId="47" fillId="15" borderId="7" xfId="0" applyFont="1" applyFill="1" applyBorder="1" applyAlignment="1">
      <alignment horizontal="center" wrapText="1"/>
    </xf>
    <xf numFmtId="0" fontId="41" fillId="0" borderId="38" xfId="0" applyFont="1" applyFill="1" applyBorder="1" applyAlignment="1">
      <alignment horizontal="center" vertical="center" wrapText="1"/>
    </xf>
    <xf numFmtId="0" fontId="5" fillId="0" borderId="38" xfId="0" applyFont="1" applyFill="1" applyBorder="1" applyAlignment="1">
      <alignment horizontal="center" wrapText="1"/>
    </xf>
    <xf numFmtId="0" fontId="41" fillId="15" borderId="3"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0" fillId="0" borderId="3" xfId="0" applyFont="1" applyBorder="1" applyAlignment="1">
      <alignment horizontal="center" wrapText="1"/>
    </xf>
    <xf numFmtId="0" fontId="41" fillId="0" borderId="3" xfId="0" applyFont="1" applyFill="1" applyBorder="1" applyAlignment="1">
      <alignment horizontal="center" vertical="center" wrapText="1"/>
    </xf>
    <xf numFmtId="0" fontId="5" fillId="15" borderId="3" xfId="0" applyFont="1" applyFill="1" applyBorder="1" applyAlignment="1">
      <alignment horizontal="center" wrapText="1"/>
    </xf>
    <xf numFmtId="0" fontId="5" fillId="0" borderId="1" xfId="0" applyFont="1" applyFill="1" applyBorder="1" applyAlignment="1">
      <alignment horizontal="center" wrapText="1"/>
    </xf>
    <xf numFmtId="0" fontId="16" fillId="0" borderId="3" xfId="0" applyFont="1" applyBorder="1" applyAlignment="1">
      <alignment horizontal="center" wrapText="1"/>
    </xf>
    <xf numFmtId="0" fontId="5" fillId="0" borderId="3" xfId="0" applyFont="1" applyBorder="1" applyAlignment="1">
      <alignment wrapText="1"/>
    </xf>
    <xf numFmtId="0" fontId="0" fillId="0" borderId="52" xfId="0" applyBorder="1" applyAlignment="1">
      <alignment horizontal="center" wrapText="1"/>
    </xf>
    <xf numFmtId="0" fontId="63" fillId="2" borderId="3" xfId="0" applyFont="1" applyFill="1" applyBorder="1" applyAlignment="1">
      <alignment horizontal="center" wrapText="1"/>
    </xf>
    <xf numFmtId="0" fontId="0" fillId="0" borderId="38" xfId="0" applyBorder="1" applyAlignment="1">
      <alignment horizontal="center" wrapText="1"/>
    </xf>
    <xf numFmtId="0" fontId="5" fillId="0" borderId="1" xfId="0" applyFont="1" applyBorder="1" applyAlignment="1">
      <alignment horizontal="center" wrapText="1"/>
    </xf>
    <xf numFmtId="0" fontId="63" fillId="2" borderId="1" xfId="0" applyFont="1" applyFill="1" applyBorder="1" applyAlignment="1">
      <alignment horizontal="center" wrapText="1"/>
    </xf>
    <xf numFmtId="0" fontId="5" fillId="0" borderId="48" xfId="0" applyFont="1" applyBorder="1" applyAlignment="1">
      <alignment horizontal="center" wrapText="1"/>
    </xf>
    <xf numFmtId="0" fontId="63" fillId="2" borderId="41" xfId="0" applyFont="1" applyFill="1" applyBorder="1" applyAlignment="1">
      <alignment horizontal="center" wrapText="1"/>
    </xf>
    <xf numFmtId="0" fontId="5" fillId="0" borderId="41" xfId="0" applyFont="1" applyBorder="1" applyAlignment="1">
      <alignment horizontal="center" wrapText="1"/>
    </xf>
    <xf numFmtId="0" fontId="0" fillId="0" borderId="39" xfId="0" applyBorder="1" applyAlignment="1">
      <alignment horizontal="center" wrapText="1"/>
    </xf>
    <xf numFmtId="0" fontId="5" fillId="0" borderId="53" xfId="0" applyFont="1" applyBorder="1" applyAlignment="1">
      <alignment horizontal="center" wrapText="1"/>
    </xf>
    <xf numFmtId="0" fontId="5" fillId="0" borderId="53" xfId="0" applyFont="1" applyFill="1" applyBorder="1" applyAlignment="1">
      <alignment horizontal="center" wrapText="1"/>
    </xf>
    <xf numFmtId="0" fontId="63" fillId="2" borderId="53" xfId="0" applyFont="1" applyFill="1" applyBorder="1" applyAlignment="1">
      <alignment horizontal="center" wrapText="1"/>
    </xf>
    <xf numFmtId="0" fontId="20" fillId="2" borderId="3" xfId="0" applyFont="1" applyFill="1" applyBorder="1" applyAlignment="1">
      <alignment horizontal="center" vertical="center" wrapText="1"/>
    </xf>
    <xf numFmtId="0" fontId="64" fillId="0" borderId="0" xfId="0" applyFont="1" applyAlignment="1">
      <alignment horizontal="center" wrapText="1"/>
    </xf>
    <xf numFmtId="0" fontId="46" fillId="0" borderId="0" xfId="0" applyFont="1" applyAlignment="1">
      <alignment horizontal="center" vertical="center" wrapText="1"/>
    </xf>
    <xf numFmtId="0" fontId="46" fillId="0" borderId="0" xfId="0" applyFont="1" applyFill="1" applyBorder="1" applyAlignment="1">
      <alignment horizontal="right" vertical="center" wrapText="1"/>
    </xf>
    <xf numFmtId="0" fontId="46" fillId="4" borderId="3" xfId="0" applyFont="1" applyFill="1" applyBorder="1" applyAlignment="1">
      <alignment horizontal="right" vertical="center" wrapText="1"/>
    </xf>
    <xf numFmtId="0" fontId="65" fillId="4" borderId="3"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36" fillId="4" borderId="11" xfId="0" applyFont="1" applyFill="1" applyBorder="1" applyAlignment="1">
      <alignment horizontal="center" vertical="center" wrapText="1"/>
    </xf>
    <xf numFmtId="0" fontId="10" fillId="4" borderId="19" xfId="0" applyFont="1" applyFill="1" applyBorder="1" applyAlignment="1">
      <alignment horizontal="center" vertical="center" wrapText="1"/>
    </xf>
    <xf numFmtId="0" fontId="6" fillId="4" borderId="21" xfId="0" applyFont="1" applyFill="1" applyBorder="1" applyAlignment="1">
      <alignment horizontal="center" vertical="center" wrapText="1"/>
    </xf>
    <xf numFmtId="0" fontId="63" fillId="2" borderId="42" xfId="0" applyFont="1" applyFill="1" applyBorder="1" applyAlignment="1">
      <alignment horizontal="center" wrapText="1"/>
    </xf>
    <xf numFmtId="0" fontId="5" fillId="0" borderId="39" xfId="0" applyFont="1" applyFill="1" applyBorder="1" applyAlignment="1">
      <alignment horizontal="center" wrapText="1"/>
    </xf>
    <xf numFmtId="0" fontId="5" fillId="0" borderId="42" xfId="0" applyFont="1" applyBorder="1" applyAlignment="1">
      <alignment horizontal="center" wrapText="1"/>
    </xf>
    <xf numFmtId="0" fontId="5" fillId="0" borderId="54" xfId="0" applyFont="1" applyBorder="1" applyAlignment="1">
      <alignment horizontal="center" wrapText="1"/>
    </xf>
    <xf numFmtId="0" fontId="20" fillId="7" borderId="3" xfId="0" applyFont="1" applyFill="1" applyBorder="1" applyAlignment="1">
      <alignment horizontal="center" wrapText="1"/>
    </xf>
    <xf numFmtId="0" fontId="20" fillId="7" borderId="3" xfId="0" applyFont="1" applyFill="1" applyBorder="1" applyAlignment="1">
      <alignment horizontal="center" vertical="center" wrapText="1"/>
    </xf>
    <xf numFmtId="0" fontId="46" fillId="4" borderId="3" xfId="0" applyFont="1" applyFill="1" applyBorder="1" applyAlignment="1">
      <alignment horizontal="center" vertical="center" wrapText="1"/>
    </xf>
    <xf numFmtId="0" fontId="0" fillId="0" borderId="0" xfId="60" applyAlignment="1">
      <alignment wrapText="1"/>
    </xf>
    <xf numFmtId="0" fontId="0" fillId="0" borderId="0" xfId="60" applyFont="1" applyAlignment="1">
      <alignment wrapText="1"/>
    </xf>
    <xf numFmtId="0" fontId="19" fillId="0" borderId="0" xfId="60" applyFont="1" applyAlignment="1">
      <alignment wrapText="1"/>
    </xf>
    <xf numFmtId="0" fontId="20" fillId="4" borderId="0" xfId="60" applyFont="1" applyFill="1" applyAlignment="1">
      <alignment horizontal="center" wrapText="1"/>
    </xf>
    <xf numFmtId="0" fontId="49" fillId="0" borderId="0" xfId="60" applyFont="1" applyAlignment="1">
      <alignment horizontal="center" wrapText="1"/>
    </xf>
    <xf numFmtId="0" fontId="49" fillId="0" borderId="0" xfId="60" applyFont="1" applyAlignment="1">
      <alignment wrapText="1"/>
    </xf>
    <xf numFmtId="0" fontId="49" fillId="0" borderId="3" xfId="60" applyFont="1" applyBorder="1" applyAlignment="1">
      <alignment horizontal="center" wrapText="1"/>
    </xf>
    <xf numFmtId="0" fontId="49" fillId="0" borderId="3" xfId="60" applyFont="1" applyBorder="1" applyAlignment="1">
      <alignment wrapText="1"/>
    </xf>
    <xf numFmtId="0" fontId="28" fillId="10" borderId="6" xfId="60" applyFont="1" applyFill="1" applyBorder="1" applyAlignment="1"/>
    <xf numFmtId="0" fontId="28" fillId="10" borderId="0" xfId="60" applyFont="1" applyFill="1" applyAlignment="1"/>
    <xf numFmtId="0" fontId="49" fillId="16" borderId="6" xfId="60" applyFont="1" applyFill="1" applyBorder="1" applyAlignment="1"/>
    <xf numFmtId="0" fontId="49" fillId="16" borderId="0" xfId="60" applyFont="1" applyFill="1" applyAlignment="1"/>
    <xf numFmtId="0" fontId="19" fillId="0" borderId="0" xfId="60" applyFont="1" applyFill="1" applyAlignment="1">
      <alignment wrapText="1"/>
    </xf>
    <xf numFmtId="0" fontId="1" fillId="0" borderId="0" xfId="0" applyFont="1" applyFill="1" applyAlignment="1"/>
    <xf numFmtId="0" fontId="1" fillId="0" borderId="0" xfId="0" applyFont="1" applyFill="1" applyAlignment="1">
      <alignment horizontal="center"/>
    </xf>
    <xf numFmtId="0" fontId="66" fillId="0" borderId="0" xfId="0" applyFont="1" applyFill="1" applyAlignment="1"/>
    <xf numFmtId="0" fontId="66" fillId="0" borderId="0" xfId="0" applyFont="1" applyFill="1" applyAlignment="1">
      <alignment horizontal="center"/>
    </xf>
    <xf numFmtId="0" fontId="67" fillId="0" borderId="0" xfId="0" applyFont="1" applyFill="1" applyAlignment="1">
      <alignment horizontal="center"/>
    </xf>
    <xf numFmtId="0" fontId="1" fillId="0" borderId="10" xfId="0" applyFont="1" applyFill="1" applyBorder="1" applyAlignment="1">
      <alignment horizontal="left" vertical="center"/>
    </xf>
    <xf numFmtId="0" fontId="68" fillId="0" borderId="3" xfId="0" applyFont="1" applyFill="1" applyBorder="1" applyAlignment="1">
      <alignment horizontal="center" wrapText="1"/>
    </xf>
    <xf numFmtId="0" fontId="68" fillId="0" borderId="1" xfId="0" applyFont="1" applyFill="1" applyBorder="1" applyAlignment="1">
      <alignment horizontal="center" vertical="center"/>
    </xf>
    <xf numFmtId="0" fontId="68" fillId="0" borderId="11" xfId="0" applyFont="1" applyFill="1" applyBorder="1" applyAlignment="1">
      <alignment horizontal="center" vertical="center"/>
    </xf>
    <xf numFmtId="0" fontId="1" fillId="0" borderId="3" xfId="0" applyFont="1" applyFill="1" applyBorder="1" applyAlignment="1">
      <alignment horizontal="center"/>
    </xf>
    <xf numFmtId="0" fontId="68" fillId="0" borderId="5"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vertical="center"/>
    </xf>
    <xf numFmtId="0" fontId="1" fillId="0" borderId="5" xfId="0" applyFont="1" applyFill="1" applyBorder="1" applyAlignment="1">
      <alignment horizontal="center" vertical="center"/>
    </xf>
    <xf numFmtId="0" fontId="68" fillId="0" borderId="15" xfId="0" applyFont="1" applyFill="1" applyBorder="1" applyAlignment="1">
      <alignment horizontal="center" vertical="center" wrapText="1"/>
    </xf>
    <xf numFmtId="0" fontId="1" fillId="0" borderId="15" xfId="0" applyFont="1" applyFill="1" applyBorder="1" applyAlignment="1">
      <alignment horizontal="center" vertical="center"/>
    </xf>
    <xf numFmtId="0" fontId="68" fillId="0" borderId="7" xfId="0" applyFont="1" applyFill="1" applyBorder="1" applyAlignment="1">
      <alignment horizontal="center" vertical="center" wrapText="1"/>
    </xf>
    <xf numFmtId="0" fontId="1" fillId="0" borderId="7" xfId="0" applyFont="1" applyFill="1" applyBorder="1" applyAlignment="1">
      <alignment horizontal="center" vertical="center"/>
    </xf>
  </cellXfs>
  <cellStyles count="6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Normal 2 10" xfId="21"/>
    <cellStyle name="Heading 4" xfId="22" builtinId="19"/>
    <cellStyle name="Input" xfId="23" builtinId="20"/>
    <cellStyle name="Normal 4" xfId="24"/>
    <cellStyle name="60% - Accent3" xfId="25" builtinId="40"/>
    <cellStyle name="Good" xfId="26" builtinId="26"/>
    <cellStyle name="Output" xfId="27" builtinId="21"/>
    <cellStyle name="Normal 2 4" xfId="28"/>
    <cellStyle name="20% - Accent1" xfId="29" builtinId="30"/>
    <cellStyle name="Calculation" xfId="30" builtinId="22"/>
    <cellStyle name="Linked Cell" xfId="31" builtinId="24"/>
    <cellStyle name="Total" xfId="32" builtinId="25"/>
    <cellStyle name="Bad" xfId="33" builtinId="27"/>
    <cellStyle name="Neutral" xfId="34" builtinId="28"/>
    <cellStyle name="Accent1" xfId="35" builtinId="29"/>
    <cellStyle name="Normal 2" xfId="36"/>
    <cellStyle name="Normal 2 8" xfId="37"/>
    <cellStyle name="20% - Accent5" xfId="38" builtinId="46"/>
    <cellStyle name="60% - Accent1" xfId="39" builtinId="32"/>
    <cellStyle name="Accent2" xfId="40" builtinId="33"/>
    <cellStyle name="Normal 2 5" xfId="41"/>
    <cellStyle name="20% - Accent2" xfId="42" builtinId="34"/>
    <cellStyle name="Normal 2 9" xfId="43"/>
    <cellStyle name="Normal 3" xfId="44"/>
    <cellStyle name="20% - Accent6" xfId="45" builtinId="50"/>
    <cellStyle name="60% - Accent2" xfId="46" builtinId="36"/>
    <cellStyle name="Accent3" xfId="47" builtinId="37"/>
    <cellStyle name="Normal 2 6" xfId="48"/>
    <cellStyle name="20% - Accent3" xfId="49" builtinId="38"/>
    <cellStyle name="Accent4" xfId="50" builtinId="41"/>
    <cellStyle name="Normal 2 7" xfId="51"/>
    <cellStyle name="20% - Accent4" xfId="52" builtinId="42"/>
    <cellStyle name="40% - Accent4" xfId="53" builtinId="43"/>
    <cellStyle name="Accent5" xfId="54" builtinId="45"/>
    <cellStyle name="40% - Accent5" xfId="55" builtinId="47"/>
    <cellStyle name="60% - Accent5" xfId="56" builtinId="48"/>
    <cellStyle name="Accent6" xfId="57" builtinId="49"/>
    <cellStyle name="40% - Accent6" xfId="58" builtinId="51"/>
    <cellStyle name="60% - Accent6" xfId="59" builtinId="52"/>
    <cellStyle name="Normal 10" xfId="60"/>
    <cellStyle name="Normal 11" xfId="61"/>
    <cellStyle name="Normal 12" xfId="62"/>
    <cellStyle name="Normal 2 2" xfId="63"/>
    <cellStyle name="Normal 2 3" xfId="64"/>
    <cellStyle name="Normal 5 2" xfId="65"/>
    <cellStyle name="Normal 6" xfId="66"/>
    <cellStyle name="Normal 7" xfId="67"/>
    <cellStyle name="Normal 8" xfId="68"/>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4"/>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93.859649122807</c:v>
                </c:pt>
                <c:pt idx="1">
                  <c:v>93.859649122807</c:v>
                </c:pt>
                <c:pt idx="2">
                  <c:v>93.859649122807</c:v>
                </c:pt>
                <c:pt idx="3">
                  <c:v>93.859649122807</c:v>
                </c:pt>
                <c:pt idx="4">
                  <c:v>93.859649122807</c:v>
                </c:pt>
                <c:pt idx="5">
                  <c:v>92.9824561403509</c:v>
                </c:pt>
              </c:numCache>
            </c:numRef>
          </c:val>
        </c:ser>
        <c:dLbls>
          <c:showLegendKey val="0"/>
          <c:showVal val="0"/>
          <c:showCatName val="0"/>
          <c:showSerName val="0"/>
          <c:showPercent val="0"/>
          <c:showBubbleSize val="0"/>
        </c:dLbls>
        <c:gapWidth val="219"/>
        <c:overlap val="-27"/>
        <c:axId val="80957824"/>
        <c:axId val="80959360"/>
      </c:barChart>
      <c:catAx>
        <c:axId val="80957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0959360"/>
        <c:crosses val="autoZero"/>
        <c:auto val="1"/>
        <c:lblAlgn val="ctr"/>
        <c:lblOffset val="100"/>
        <c:noMultiLvlLbl val="0"/>
      </c:catAx>
      <c:valAx>
        <c:axId val="8095936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095782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8"/>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2.63157894736842</c:v>
                </c:pt>
                <c:pt idx="1">
                  <c:v>2.63157894736842</c:v>
                </c:pt>
                <c:pt idx="2">
                  <c:v>2.63157894736842</c:v>
                </c:pt>
                <c:pt idx="3">
                  <c:v>2.63157894736842</c:v>
                </c:pt>
                <c:pt idx="4">
                  <c:v>2.63157894736842</c:v>
                </c:pt>
                <c:pt idx="5">
                  <c:v>2.63157894736842</c:v>
                </c:pt>
              </c:numCache>
            </c:numRef>
          </c:val>
        </c:ser>
        <c:dLbls>
          <c:showLegendKey val="0"/>
          <c:showVal val="0"/>
          <c:showCatName val="0"/>
          <c:showSerName val="0"/>
          <c:showPercent val="0"/>
          <c:showBubbleSize val="0"/>
        </c:dLbls>
        <c:gapWidth val="150"/>
        <c:axId val="81614720"/>
        <c:axId val="81620992"/>
      </c:barChart>
      <c:catAx>
        <c:axId val="81614720"/>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620992"/>
        <c:crosses val="autoZero"/>
        <c:auto val="1"/>
        <c:lblAlgn val="ctr"/>
        <c:lblOffset val="100"/>
        <c:noMultiLvlLbl val="0"/>
      </c:catAx>
      <c:valAx>
        <c:axId val="8162099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614720"/>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1"/>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6"/>
                <c:pt idx="0">
                  <c:v>CO1</c:v>
                </c:pt>
                <c:pt idx="1">
                  <c:v>CO2</c:v>
                </c:pt>
                <c:pt idx="2">
                  <c:v>CO3</c:v>
                </c:pt>
                <c:pt idx="3">
                  <c:v>CO4</c:v>
                </c:pt>
                <c:pt idx="4">
                  <c:v>CO5</c:v>
                </c:pt>
                <c:pt idx="5">
                  <c:v>CO6</c:v>
                </c:pt>
              </c:strCache>
            </c:strRef>
          </c:cat>
          <c:val>
            <c:numRef>
              <c:f>'SEE-FINAL EXAM CO'!$P$133:$S$133</c:f>
              <c:numCache>
                <c:formatCode>0</c:formatCode>
                <c:ptCount val="4"/>
                <c:pt idx="0">
                  <c:v>79.8245614035088</c:v>
                </c:pt>
                <c:pt idx="1">
                  <c:v>79.8245614035088</c:v>
                </c:pt>
                <c:pt idx="2">
                  <c:v>79.8245614035088</c:v>
                </c:pt>
                <c:pt idx="3">
                  <c:v>79.8245614035088</c:v>
                </c:pt>
              </c:numCache>
            </c:numRef>
          </c:val>
        </c:ser>
        <c:dLbls>
          <c:showLegendKey val="0"/>
          <c:showVal val="0"/>
          <c:showCatName val="0"/>
          <c:showSerName val="0"/>
          <c:showPercent val="0"/>
          <c:showBubbleSize val="0"/>
        </c:dLbls>
        <c:gapWidth val="219"/>
        <c:overlap val="-27"/>
        <c:axId val="81817600"/>
        <c:axId val="81819136"/>
      </c:barChart>
      <c:catAx>
        <c:axId val="8181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819136"/>
        <c:crosses val="autoZero"/>
        <c:auto val="1"/>
        <c:lblAlgn val="ctr"/>
        <c:lblOffset val="100"/>
        <c:noMultiLvlLbl val="0"/>
      </c:catAx>
      <c:valAx>
        <c:axId val="8181913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81760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
          <c:w val="0.852941176470596"/>
          <c:h val="0.633899354309052"/>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86.8421052631579</c:v>
                </c:pt>
                <c:pt idx="1">
                  <c:v>86.8421052631579</c:v>
                </c:pt>
                <c:pt idx="2">
                  <c:v>86.8421052631579</c:v>
                </c:pt>
                <c:pt idx="3">
                  <c:v>86.8421052631579</c:v>
                </c:pt>
                <c:pt idx="4">
                  <c:v>86.8421052631579</c:v>
                </c:pt>
                <c:pt idx="5">
                  <c:v>86.4035087719298</c:v>
                </c:pt>
              </c:numCache>
            </c:numRef>
          </c:val>
        </c:ser>
        <c:dLbls>
          <c:showLegendKey val="0"/>
          <c:showVal val="1"/>
          <c:showCatName val="0"/>
          <c:showSerName val="0"/>
          <c:showPercent val="0"/>
          <c:showBubbleSize val="0"/>
        </c:dLbls>
        <c:gapWidth val="300"/>
        <c:axId val="80909824"/>
        <c:axId val="80911744"/>
      </c:barChart>
      <c:catAx>
        <c:axId val="80909824"/>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0911744"/>
        <c:crosses val="autoZero"/>
        <c:auto val="1"/>
        <c:lblAlgn val="ctr"/>
        <c:lblOffset val="100"/>
        <c:noMultiLvlLbl val="0"/>
      </c:catAx>
      <c:valAx>
        <c:axId val="80911744"/>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0909824"/>
        <c:crosses val="autoZero"/>
        <c:crossBetween val="between"/>
      </c:valAx>
    </c:plotArea>
    <c:legend>
      <c:legendPos val="r"/>
      <c:layout>
        <c:manualLayout>
          <c:xMode val="edge"/>
          <c:yMode val="edge"/>
          <c:x val="0.280853517877739"/>
          <c:y val="0.0214689265536723"/>
          <c:w val="0.308535178777393"/>
          <c:h val="0.0813559322033899"/>
        </c:manualLayout>
      </c:layout>
      <c:overlay val="0"/>
      <c:spPr>
        <a:solidFill>
          <a:srgbClr val="FFC000"/>
        </a:solidFill>
      </c:spPr>
      <c:txPr>
        <a:bodyPr rot="0" spcFirstLastPara="0" vertOverflow="ellipsis" vert="horz" wrap="square" anchor="ctr" anchorCtr="1"/>
        <a:lstStyle/>
        <a:p>
          <a:pPr>
            <a:defRPr lang="en-US" sz="1200" b="0"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3"/>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93.859649122807</c:v>
                </c:pt>
                <c:pt idx="1">
                  <c:v>93.859649122807</c:v>
                </c:pt>
                <c:pt idx="2">
                  <c:v>93.859649122807</c:v>
                </c:pt>
                <c:pt idx="3">
                  <c:v>93.859649122807</c:v>
                </c:pt>
                <c:pt idx="4">
                  <c:v>93.859649122807</c:v>
                </c:pt>
                <c:pt idx="5">
                  <c:v>92.9824561403509</c:v>
                </c:pt>
              </c:numCache>
            </c:numRef>
          </c:val>
        </c:ser>
        <c:dLbls>
          <c:showLegendKey val="0"/>
          <c:showVal val="1"/>
          <c:showCatName val="0"/>
          <c:showSerName val="0"/>
          <c:showPercent val="0"/>
          <c:showBubbleSize val="0"/>
        </c:dLbls>
        <c:gapWidth val="219"/>
        <c:overlap val="-27"/>
        <c:axId val="81956864"/>
        <c:axId val="81958400"/>
      </c:barChart>
      <c:catAx>
        <c:axId val="81956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958400"/>
        <c:crosses val="autoZero"/>
        <c:auto val="1"/>
        <c:lblAlgn val="ctr"/>
        <c:lblOffset val="100"/>
        <c:noMultiLvlLbl val="0"/>
      </c:catAx>
      <c:valAx>
        <c:axId val="8195840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95686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mj-lt"/>
                <a:ea typeface="Calibri" panose="020F0502020204030204"/>
                <a:cs typeface="Calibri" panose="020F0502020204030204"/>
              </a:defRPr>
            </a:pPr>
            <a:r>
              <a:rPr lang="en-US">
                <a:latin typeface="+mj-lt"/>
              </a:rPr>
              <a:t>ASSIGNMEENT  MARKS CO ATTAINMENT</a:t>
            </a:r>
            <a:endParaRPr lang="en-US">
              <a:latin typeface="+mj-lt"/>
            </a:endParaRPr>
          </a:p>
        </c:rich>
      </c:tx>
      <c:layout/>
      <c:overlay val="0"/>
      <c:spPr>
        <a:solidFill>
          <a:srgbClr val="FFC000"/>
        </a:solidFill>
      </c:spPr>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2.63157894736842</c:v>
                </c:pt>
                <c:pt idx="1">
                  <c:v>2.63157894736842</c:v>
                </c:pt>
                <c:pt idx="2">
                  <c:v>2.63157894736842</c:v>
                </c:pt>
                <c:pt idx="3">
                  <c:v>2.63157894736842</c:v>
                </c:pt>
                <c:pt idx="4">
                  <c:v>2.63157894736842</c:v>
                </c:pt>
                <c:pt idx="5">
                  <c:v>2.63157894736842</c:v>
                </c:pt>
              </c:numCache>
            </c:numRef>
          </c:val>
        </c:ser>
        <c:dLbls>
          <c:showLegendKey val="0"/>
          <c:showVal val="1"/>
          <c:showCatName val="0"/>
          <c:showSerName val="0"/>
          <c:showPercent val="0"/>
          <c:showBubbleSize val="0"/>
        </c:dLbls>
        <c:gapWidth val="150"/>
        <c:axId val="82330752"/>
        <c:axId val="82332672"/>
      </c:barChart>
      <c:catAx>
        <c:axId val="82330752"/>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2332672"/>
        <c:crosses val="autoZero"/>
        <c:auto val="1"/>
        <c:lblAlgn val="ctr"/>
        <c:lblOffset val="100"/>
        <c:noMultiLvlLbl val="0"/>
      </c:catAx>
      <c:valAx>
        <c:axId val="8233267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233075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2"/>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86.8421052631579</c:v>
                </c:pt>
                <c:pt idx="1">
                  <c:v>86.8421052631579</c:v>
                </c:pt>
                <c:pt idx="2">
                  <c:v>86.8421052631579</c:v>
                </c:pt>
                <c:pt idx="3">
                  <c:v>86.8421052631579</c:v>
                </c:pt>
                <c:pt idx="4">
                  <c:v>86.8421052631579</c:v>
                </c:pt>
                <c:pt idx="5">
                  <c:v>86.4035087719298</c:v>
                </c:pt>
              </c:numCache>
            </c:numRef>
          </c:val>
        </c:ser>
        <c:dLbls>
          <c:showLegendKey val="0"/>
          <c:showVal val="1"/>
          <c:showCatName val="0"/>
          <c:showSerName val="0"/>
          <c:showPercent val="0"/>
          <c:showBubbleSize val="0"/>
        </c:dLbls>
        <c:gapWidth val="300"/>
        <c:axId val="82357248"/>
        <c:axId val="82375808"/>
      </c:barChart>
      <c:catAx>
        <c:axId val="8235724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2375808"/>
        <c:crosses val="autoZero"/>
        <c:auto val="1"/>
        <c:lblAlgn val="ctr"/>
        <c:lblOffset val="100"/>
        <c:noMultiLvlLbl val="0"/>
      </c:catAx>
      <c:valAx>
        <c:axId val="82375808"/>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2357248"/>
        <c:crosses val="autoZero"/>
        <c:crossBetween val="between"/>
      </c:valAx>
    </c:plotArea>
    <c:legend>
      <c:legendPos val="r"/>
      <c:layout>
        <c:manualLayout>
          <c:xMode val="edge"/>
          <c:yMode val="edge"/>
          <c:x val="0.306398013379642"/>
          <c:y val="0.0169491525423729"/>
          <c:w val="0.394501091403979"/>
          <c:h val="0.0813559322033899"/>
        </c:manualLayout>
      </c:layout>
      <c:overlay val="0"/>
      <c:spPr>
        <a:solidFill>
          <a:srgbClr val="FFC000"/>
        </a:solidFill>
      </c:spPr>
      <c:txPr>
        <a:bodyPr rot="0" spcFirstLastPara="0" vertOverflow="ellipsis" vert="horz" wrap="square" anchor="ctr" anchorCtr="1"/>
        <a:lstStyle/>
        <a:p>
          <a:pPr>
            <a:defRPr lang="en-US" sz="1400" b="1"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0" i="0" u="none" strike="noStrike" kern="1200" baseline="0">
                <a:solidFill>
                  <a:srgbClr val="333333"/>
                </a:solidFill>
                <a:latin typeface="+mj-lt"/>
                <a:ea typeface="Calibri" panose="020F0502020204030204"/>
                <a:cs typeface="Calibri" panose="020F0502020204030204"/>
              </a:defRPr>
            </a:pPr>
            <a:r>
              <a:rPr lang="en-US" b="1">
                <a:latin typeface="+mj-lt"/>
              </a:rPr>
              <a:t>EXAMINATION MARKS ATTAINMENT</a:t>
            </a:r>
            <a:endParaRPr lang="en-US" b="1">
              <a:latin typeface="+mj-lt"/>
            </a:endParaRPr>
          </a:p>
        </c:rich>
      </c:tx>
      <c:layout/>
      <c:overlay val="0"/>
      <c:spPr>
        <a:solidFill>
          <a:srgbClr val="FFC000"/>
        </a:solidFill>
        <a:ln w="25400">
          <a:noFill/>
        </a:ln>
      </c:spPr>
    </c:title>
    <c:autoTitleDeleted val="0"/>
    <c:plotArea>
      <c:layout>
        <c:manualLayout>
          <c:layoutTarget val="inner"/>
          <c:xMode val="edge"/>
          <c:yMode val="edge"/>
          <c:x val="0.0554371579294771"/>
          <c:y val="0.148515330146873"/>
          <c:w val="0.91258090745447"/>
          <c:h val="0.74917733207422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6"/>
                <c:pt idx="0">
                  <c:v>CO1</c:v>
                </c:pt>
                <c:pt idx="1">
                  <c:v>CO2</c:v>
                </c:pt>
                <c:pt idx="2">
                  <c:v>CO3</c:v>
                </c:pt>
                <c:pt idx="3">
                  <c:v>CO4</c:v>
                </c:pt>
                <c:pt idx="4">
                  <c:v>CO5</c:v>
                </c:pt>
                <c:pt idx="5">
                  <c:v>CO6</c:v>
                </c:pt>
              </c:strCache>
            </c:strRef>
          </c:cat>
          <c:val>
            <c:numRef>
              <c:f>'SEE-FINAL EXAM CO'!$P$133:$S$133</c:f>
              <c:numCache>
                <c:formatCode>0</c:formatCode>
                <c:ptCount val="4"/>
                <c:pt idx="0">
                  <c:v>79.8245614035088</c:v>
                </c:pt>
                <c:pt idx="1">
                  <c:v>79.8245614035088</c:v>
                </c:pt>
                <c:pt idx="2">
                  <c:v>79.8245614035088</c:v>
                </c:pt>
                <c:pt idx="3">
                  <c:v>79.8245614035088</c:v>
                </c:pt>
              </c:numCache>
            </c:numRef>
          </c:val>
        </c:ser>
        <c:dLbls>
          <c:showLegendKey val="0"/>
          <c:showVal val="0"/>
          <c:showCatName val="0"/>
          <c:showSerName val="0"/>
          <c:showPercent val="0"/>
          <c:showBubbleSize val="0"/>
        </c:dLbls>
        <c:gapWidth val="219"/>
        <c:overlap val="-27"/>
        <c:axId val="82014976"/>
        <c:axId val="82016512"/>
      </c:barChart>
      <c:catAx>
        <c:axId val="82014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2016512"/>
        <c:crosses val="autoZero"/>
        <c:auto val="1"/>
        <c:lblAlgn val="ctr"/>
        <c:lblOffset val="100"/>
        <c:noMultiLvlLbl val="0"/>
      </c:catAx>
      <c:valAx>
        <c:axId val="8201651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201497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9488407699038"/>
          <c:y val="0.069919072615923"/>
          <c:w val="0.739707349081364"/>
          <c:h val="0.798225065616798"/>
        </c:manualLayout>
      </c:layout>
      <c:barChart>
        <c:barDir val="col"/>
        <c:grouping val="clustered"/>
        <c:varyColors val="0"/>
        <c:ser>
          <c:idx val="0"/>
          <c:order val="0"/>
          <c:invertIfNegative val="0"/>
          <c:dLbls>
            <c:delete val="1"/>
          </c:dLbls>
          <c:cat>
            <c:strRef>
              <c:f>'COURSE EXIT SURVEY-10MEL77'!$D$30:$I$30</c:f>
              <c:strCache>
                <c:ptCount val="6"/>
                <c:pt idx="0">
                  <c:v>CO1</c:v>
                </c:pt>
                <c:pt idx="1">
                  <c:v>CO2</c:v>
                </c:pt>
                <c:pt idx="2">
                  <c:v>CO3</c:v>
                </c:pt>
                <c:pt idx="3">
                  <c:v>CO4</c:v>
                </c:pt>
                <c:pt idx="4">
                  <c:v>CO5</c:v>
                </c:pt>
                <c:pt idx="5">
                  <c:v>CO6</c:v>
                </c:pt>
              </c:strCache>
            </c:strRef>
          </c:cat>
          <c:val>
            <c:numRef>
              <c:f>'COURSE EXIT SURVEY-10MEL77'!$D$31:$I$31</c:f>
              <c:numCache>
                <c:formatCode>0</c:formatCode>
                <c:ptCount val="6"/>
                <c:pt idx="0">
                  <c:v>94.3225806451613</c:v>
                </c:pt>
                <c:pt idx="1">
                  <c:v>94.1935483870968</c:v>
                </c:pt>
                <c:pt idx="2">
                  <c:v>93.2903225806452</c:v>
                </c:pt>
                <c:pt idx="3">
                  <c:v>94.3225806451613</c:v>
                </c:pt>
                <c:pt idx="4">
                  <c:v>93.8064516129032</c:v>
                </c:pt>
                <c:pt idx="5">
                  <c:v>94.4516129032258</c:v>
                </c:pt>
              </c:numCache>
            </c:numRef>
          </c:val>
        </c:ser>
        <c:dLbls>
          <c:showLegendKey val="0"/>
          <c:showVal val="0"/>
          <c:showCatName val="0"/>
          <c:showSerName val="0"/>
          <c:showPercent val="0"/>
          <c:showBubbleSize val="0"/>
        </c:dLbls>
        <c:gapWidth val="150"/>
        <c:axId val="82404096"/>
        <c:axId val="82405632"/>
      </c:barChart>
      <c:catAx>
        <c:axId val="82404096"/>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2405632"/>
        <c:crosses val="autoZero"/>
        <c:auto val="1"/>
        <c:lblAlgn val="ctr"/>
        <c:lblOffset val="100"/>
        <c:noMultiLvlLbl val="0"/>
      </c:catAx>
      <c:valAx>
        <c:axId val="82405632"/>
        <c:scaling>
          <c:orientation val="minMax"/>
          <c:max val="100"/>
          <c:min val="0"/>
        </c:scaling>
        <c:delete val="0"/>
        <c:axPos val="l"/>
        <c:majorGridlines/>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2404096"/>
        <c:crosses val="autoZero"/>
        <c:crossBetween val="between"/>
        <c:majorUnit val="10"/>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129</xdr:row>
      <xdr:rowOff>180975</xdr:rowOff>
    </xdr:from>
    <xdr:to>
      <xdr:col>12</xdr:col>
      <xdr:colOff>1028700</xdr:colOff>
      <xdr:row>143</xdr:row>
      <xdr:rowOff>9525</xdr:rowOff>
    </xdr:to>
    <xdr:graphicFrame>
      <xdr:nvGraphicFramePr>
        <xdr:cNvPr id="110642" name="Chart 1"/>
        <xdr:cNvGraphicFramePr/>
      </xdr:nvGraphicFramePr>
      <xdr:xfrm>
        <a:off x="9382125" y="25059005"/>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6934200" y="26593800"/>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8248650" y="24079200"/>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4099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19</xdr:row>
      <xdr:rowOff>0</xdr:rowOff>
    </xdr:from>
    <xdr:to>
      <xdr:col>7</xdr:col>
      <xdr:colOff>333375</xdr:colOff>
      <xdr:row>34</xdr:row>
      <xdr:rowOff>57150</xdr:rowOff>
    </xdr:to>
    <xdr:graphicFrame>
      <xdr:nvGraphicFramePr>
        <xdr:cNvPr id="6" name="Chart 1"/>
        <xdr:cNvGraphicFramePr/>
      </xdr:nvGraphicFramePr>
      <xdr:xfrm>
        <a:off x="600075" y="3076575"/>
        <a:ext cx="3933825" cy="248602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12</xdr:col>
      <xdr:colOff>400049</xdr:colOff>
      <xdr:row>18</xdr:row>
      <xdr:rowOff>0</xdr:rowOff>
    </xdr:from>
    <xdr:to>
      <xdr:col>20</xdr:col>
      <xdr:colOff>219074</xdr:colOff>
      <xdr:row>31</xdr:row>
      <xdr:rowOff>104775</xdr:rowOff>
    </xdr:to>
    <xdr:graphicFrame>
      <xdr:nvGraphicFramePr>
        <xdr:cNvPr id="3" name="Chart 2"/>
        <xdr:cNvGraphicFramePr/>
      </xdr:nvGraphicFramePr>
      <xdr:xfrm>
        <a:off x="11105515" y="6191250"/>
        <a:ext cx="4695825"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3"/>
  <sheetViews>
    <sheetView topLeftCell="A13" workbookViewId="0">
      <selection activeCell="G32" sqref="G32"/>
    </sheetView>
  </sheetViews>
  <sheetFormatPr defaultColWidth="9" defaultRowHeight="12.75"/>
  <cols>
    <col min="1" max="5" width="9.14285714285714" style="475"/>
    <col min="6" max="6" width="95.8571428571429" style="475" customWidth="1"/>
    <col min="7" max="16384" width="9.14285714285714" style="475"/>
  </cols>
  <sheetData>
    <row r="1" spans="3:5">
      <c r="C1" s="476"/>
      <c r="D1" s="476"/>
      <c r="E1" s="476"/>
    </row>
    <row r="2" spans="3:5">
      <c r="C2" s="476"/>
      <c r="D2" s="476"/>
      <c r="E2" s="476"/>
    </row>
    <row r="5" ht="15.75" spans="5:9">
      <c r="E5" s="477"/>
      <c r="F5" s="478" t="s">
        <v>0</v>
      </c>
      <c r="G5" s="477"/>
      <c r="H5" s="477"/>
      <c r="I5" s="477"/>
    </row>
    <row r="6" spans="5:9">
      <c r="E6" s="477"/>
      <c r="F6" s="477"/>
      <c r="G6" s="477"/>
      <c r="H6" s="477"/>
      <c r="I6" s="477"/>
    </row>
    <row r="7" ht="15.75" spans="5:9">
      <c r="E7" s="479"/>
      <c r="F7" s="480"/>
      <c r="G7" s="480"/>
      <c r="H7" s="480"/>
      <c r="I7" s="480"/>
    </row>
    <row r="8" ht="15.75" spans="5:9">
      <c r="E8" s="481">
        <v>1</v>
      </c>
      <c r="F8" s="482" t="s">
        <v>1</v>
      </c>
      <c r="G8" s="480"/>
      <c r="H8" s="480"/>
      <c r="I8" s="480"/>
    </row>
    <row r="9" ht="14.25" customHeight="1" spans="5:9">
      <c r="E9" s="481">
        <v>2</v>
      </c>
      <c r="F9" s="482" t="s">
        <v>2</v>
      </c>
      <c r="G9" s="480"/>
      <c r="H9" s="480"/>
      <c r="I9" s="480"/>
    </row>
    <row r="10" ht="15.75" spans="5:9">
      <c r="E10" s="481">
        <v>3</v>
      </c>
      <c r="F10" s="482" t="s">
        <v>3</v>
      </c>
      <c r="G10" s="480"/>
      <c r="H10" s="480"/>
      <c r="I10" s="480"/>
    </row>
    <row r="11" ht="15.75" spans="5:9">
      <c r="E11" s="481">
        <v>4</v>
      </c>
      <c r="F11" s="482" t="s">
        <v>4</v>
      </c>
      <c r="G11" s="480"/>
      <c r="H11" s="480"/>
      <c r="I11" s="480"/>
    </row>
    <row r="12" ht="13.5" customHeight="1" spans="5:9">
      <c r="E12" s="481">
        <v>5</v>
      </c>
      <c r="F12" s="482" t="s">
        <v>5</v>
      </c>
      <c r="G12" s="483" t="s">
        <v>6</v>
      </c>
      <c r="H12" s="484"/>
      <c r="I12" s="484"/>
    </row>
    <row r="13" ht="15.75" spans="5:9">
      <c r="E13" s="481">
        <v>6</v>
      </c>
      <c r="F13" s="482" t="s">
        <v>7</v>
      </c>
      <c r="G13" s="485" t="s">
        <v>8</v>
      </c>
      <c r="H13" s="486"/>
      <c r="I13" s="486"/>
    </row>
    <row r="14" ht="15.75" spans="5:9">
      <c r="E14" s="481">
        <v>7</v>
      </c>
      <c r="F14" s="482" t="s">
        <v>9</v>
      </c>
      <c r="G14" s="477"/>
      <c r="H14" s="477"/>
      <c r="I14" s="477"/>
    </row>
    <row r="15" spans="5:9">
      <c r="E15" s="477"/>
      <c r="F15" s="477"/>
      <c r="G15" s="477"/>
      <c r="H15" s="477"/>
      <c r="I15" s="477"/>
    </row>
    <row r="16" spans="5:9">
      <c r="E16" s="477"/>
      <c r="F16" s="477"/>
      <c r="G16" s="477"/>
      <c r="H16" s="477"/>
      <c r="I16" s="477"/>
    </row>
    <row r="17" spans="5:9">
      <c r="E17" s="477"/>
      <c r="F17" s="487"/>
      <c r="G17" s="477"/>
      <c r="H17" s="477"/>
      <c r="I17" s="477"/>
    </row>
    <row r="18" ht="15" spans="4:7">
      <c r="D18" s="488"/>
      <c r="E18" s="489"/>
      <c r="F18" s="488"/>
      <c r="G18" s="488"/>
    </row>
    <row r="19" ht="18.75" spans="4:7">
      <c r="D19" s="490"/>
      <c r="E19" s="491"/>
      <c r="F19" s="490"/>
      <c r="G19" s="488"/>
    </row>
    <row r="20" ht="18.75" spans="4:7">
      <c r="D20" s="492" t="s">
        <v>10</v>
      </c>
      <c r="E20" s="492"/>
      <c r="F20" s="492"/>
      <c r="G20" s="492"/>
    </row>
    <row r="21" ht="15" spans="4:7">
      <c r="D21" s="493" t="s">
        <v>11</v>
      </c>
      <c r="E21" s="493"/>
      <c r="F21" s="493"/>
      <c r="G21" s="493"/>
    </row>
    <row r="22" ht="45" spans="4:7">
      <c r="D22" s="494" t="s">
        <v>12</v>
      </c>
      <c r="E22" s="495" t="s">
        <v>13</v>
      </c>
      <c r="F22" s="496"/>
      <c r="G22" s="497" t="s">
        <v>14</v>
      </c>
    </row>
    <row r="23" ht="15" spans="4:7">
      <c r="D23" s="498" t="s">
        <v>15</v>
      </c>
      <c r="E23" s="499" t="s">
        <v>16</v>
      </c>
      <c r="F23" s="500" t="s">
        <v>17</v>
      </c>
      <c r="G23" s="501" t="s">
        <v>18</v>
      </c>
    </row>
    <row r="24" ht="15" spans="4:7">
      <c r="D24" s="502"/>
      <c r="E24" s="499" t="s">
        <v>19</v>
      </c>
      <c r="F24" s="500" t="s">
        <v>20</v>
      </c>
      <c r="G24" s="503"/>
    </row>
    <row r="25" ht="15" spans="4:7">
      <c r="D25" s="504"/>
      <c r="E25" s="499" t="s">
        <v>18</v>
      </c>
      <c r="F25" s="500" t="s">
        <v>21</v>
      </c>
      <c r="G25" s="505"/>
    </row>
    <row r="26" ht="15" spans="4:7">
      <c r="D26" s="488"/>
      <c r="E26" s="489"/>
      <c r="F26" s="488"/>
      <c r="G26" s="489"/>
    </row>
    <row r="27" ht="15" spans="4:7">
      <c r="D27" s="488"/>
      <c r="E27" s="489"/>
      <c r="F27" s="488"/>
      <c r="G27" s="489"/>
    </row>
    <row r="28" ht="45" spans="4:7">
      <c r="D28" s="494" t="s">
        <v>12</v>
      </c>
      <c r="E28" s="495" t="s">
        <v>13</v>
      </c>
      <c r="F28" s="496"/>
      <c r="G28" s="497" t="s">
        <v>14</v>
      </c>
    </row>
    <row r="29" ht="15" spans="4:7">
      <c r="D29" s="498" t="s">
        <v>22</v>
      </c>
      <c r="E29" s="499" t="s">
        <v>16</v>
      </c>
      <c r="F29" s="500" t="s">
        <v>23</v>
      </c>
      <c r="G29" s="501" t="s">
        <v>18</v>
      </c>
    </row>
    <row r="30" ht="15" spans="4:7">
      <c r="D30" s="502"/>
      <c r="E30" s="499" t="s">
        <v>19</v>
      </c>
      <c r="F30" s="500" t="s">
        <v>24</v>
      </c>
      <c r="G30" s="503"/>
    </row>
    <row r="31" ht="15" spans="4:7">
      <c r="D31" s="504"/>
      <c r="E31" s="499" t="s">
        <v>18</v>
      </c>
      <c r="F31" s="500" t="s">
        <v>25</v>
      </c>
      <c r="G31" s="505"/>
    </row>
    <row r="32" ht="15" spans="4:7">
      <c r="D32" s="488"/>
      <c r="E32" s="489"/>
      <c r="F32" s="488"/>
      <c r="G32" s="488"/>
    </row>
    <row r="33" ht="15" spans="4:7">
      <c r="D33" s="488"/>
      <c r="E33" s="489"/>
      <c r="F33" s="488"/>
      <c r="G33" s="488"/>
    </row>
  </sheetData>
  <mergeCells count="10">
    <mergeCell ref="G12:I12"/>
    <mergeCell ref="G13:I13"/>
    <mergeCell ref="D20:G20"/>
    <mergeCell ref="D21:G21"/>
    <mergeCell ref="E22:F22"/>
    <mergeCell ref="E28:F28"/>
    <mergeCell ref="D23:D25"/>
    <mergeCell ref="D29:D31"/>
    <mergeCell ref="G23:G25"/>
    <mergeCell ref="G29:G3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Q2015"/>
  <sheetViews>
    <sheetView workbookViewId="0">
      <pane xSplit="2" ySplit="8" topLeftCell="C9" activePane="bottomRight" state="frozen"/>
      <selection/>
      <selection pane="topRight"/>
      <selection pane="bottomLeft"/>
      <selection pane="bottomRight" activeCell="C3" sqref="C3:H3"/>
    </sheetView>
  </sheetViews>
  <sheetFormatPr defaultColWidth="17.1428571428571" defaultRowHeight="15.75"/>
  <cols>
    <col min="1" max="1" width="7.71428571428571" style="242" customWidth="1"/>
    <col min="2" max="2" width="39.4285714285714" style="243" customWidth="1"/>
    <col min="3" max="3" width="18" style="314" customWidth="1"/>
    <col min="4" max="5" width="15.7142857142857" style="242" customWidth="1"/>
    <col min="6" max="6" width="15.7142857142857" style="314" customWidth="1"/>
    <col min="7" max="7" width="15.7142857142857" style="242" customWidth="1"/>
    <col min="8" max="8" width="15.7142857142857" style="314" customWidth="1"/>
    <col min="9" max="9" width="15.7142857142857" style="242" customWidth="1"/>
    <col min="10" max="10" width="13.1428571428571" style="314" hidden="1" customWidth="1"/>
    <col min="11" max="11" width="12.4285714285714" style="242" hidden="1" customWidth="1"/>
    <col min="12" max="12" width="13.1428571428571" style="314" hidden="1" customWidth="1"/>
    <col min="13" max="13" width="12.4285714285714" style="242" hidden="1" customWidth="1"/>
    <col min="14" max="14" width="13.1428571428571" style="314" hidden="1" customWidth="1"/>
    <col min="15" max="15" width="3.14285714285714" style="242" hidden="1" customWidth="1"/>
    <col min="16" max="16" width="30.7142857142857" style="242" customWidth="1"/>
    <col min="17" max="16384" width="17.1428571428571" style="243"/>
  </cols>
  <sheetData>
    <row r="1" ht="30" customHeight="1" spans="1:16">
      <c r="A1" s="400" t="s">
        <v>26</v>
      </c>
      <c r="B1" s="401"/>
      <c r="C1" s="401"/>
      <c r="D1" s="401"/>
      <c r="E1" s="401"/>
      <c r="F1" s="401"/>
      <c r="G1" s="401"/>
      <c r="H1" s="401"/>
      <c r="I1" s="401"/>
      <c r="J1" s="401"/>
      <c r="K1" s="401"/>
      <c r="L1" s="401"/>
      <c r="M1" s="401"/>
      <c r="N1" s="401"/>
      <c r="O1" s="401"/>
      <c r="P1" s="418"/>
    </row>
    <row r="2" ht="20.45" customHeight="1" spans="1:16">
      <c r="A2" s="402" t="s">
        <v>27</v>
      </c>
      <c r="B2" s="403"/>
      <c r="C2" s="403"/>
      <c r="D2" s="403"/>
      <c r="E2" s="403"/>
      <c r="F2" s="403"/>
      <c r="G2" s="403"/>
      <c r="H2" s="403"/>
      <c r="I2" s="403"/>
      <c r="J2" s="403"/>
      <c r="K2" s="403"/>
      <c r="L2" s="403"/>
      <c r="M2" s="403"/>
      <c r="N2" s="403"/>
      <c r="O2" s="403"/>
      <c r="P2" s="419"/>
    </row>
    <row r="3" ht="35.25" customHeight="1" spans="1:16">
      <c r="A3" s="334" t="s">
        <v>28</v>
      </c>
      <c r="B3" s="334"/>
      <c r="C3" s="334" t="s">
        <v>29</v>
      </c>
      <c r="D3" s="334"/>
      <c r="E3" s="334"/>
      <c r="F3" s="334"/>
      <c r="G3" s="334"/>
      <c r="H3" s="334"/>
      <c r="I3" s="334" t="s">
        <v>30</v>
      </c>
      <c r="J3" s="334"/>
      <c r="K3" s="334"/>
      <c r="L3" s="334"/>
      <c r="M3" s="334"/>
      <c r="N3" s="334"/>
      <c r="O3" s="334"/>
      <c r="P3" s="334"/>
    </row>
    <row r="4" ht="24.95" customHeight="1" spans="1:16">
      <c r="A4" s="335" t="s">
        <v>31</v>
      </c>
      <c r="B4" s="404"/>
      <c r="C4" s="404"/>
      <c r="D4" s="404"/>
      <c r="E4" s="405"/>
      <c r="F4" s="335" t="s">
        <v>32</v>
      </c>
      <c r="G4" s="404"/>
      <c r="H4" s="405"/>
      <c r="I4" s="334" t="s">
        <v>33</v>
      </c>
      <c r="J4" s="334"/>
      <c r="K4" s="334"/>
      <c r="L4" s="334"/>
      <c r="M4" s="334"/>
      <c r="N4" s="334"/>
      <c r="O4" s="334"/>
      <c r="P4" s="334"/>
    </row>
    <row r="5" customHeight="1" spans="1:16">
      <c r="A5" s="406" t="s">
        <v>34</v>
      </c>
      <c r="B5" s="319" t="s">
        <v>35</v>
      </c>
      <c r="C5" s="320" t="s">
        <v>36</v>
      </c>
      <c r="D5" s="407" t="s">
        <v>37</v>
      </c>
      <c r="E5" s="408"/>
      <c r="F5" s="408"/>
      <c r="G5" s="408"/>
      <c r="H5" s="408"/>
      <c r="I5" s="420"/>
      <c r="J5" s="421" t="s">
        <v>38</v>
      </c>
      <c r="K5" s="421"/>
      <c r="L5" s="421"/>
      <c r="M5" s="421"/>
      <c r="N5" s="421"/>
      <c r="O5" s="422"/>
      <c r="P5" s="423" t="s">
        <v>39</v>
      </c>
    </row>
    <row r="6" customHeight="1" spans="1:16">
      <c r="A6" s="406"/>
      <c r="B6" s="319"/>
      <c r="C6" s="320"/>
      <c r="D6" s="252"/>
      <c r="E6" s="253"/>
      <c r="F6" s="253"/>
      <c r="G6" s="253"/>
      <c r="H6" s="253"/>
      <c r="I6" s="254"/>
      <c r="J6" s="424"/>
      <c r="K6" s="424"/>
      <c r="L6" s="424"/>
      <c r="M6" s="424"/>
      <c r="N6" s="424"/>
      <c r="O6" s="425"/>
      <c r="P6" s="426"/>
    </row>
    <row r="7" customHeight="1" spans="1:16">
      <c r="A7" s="406"/>
      <c r="B7" s="319"/>
      <c r="C7" s="409"/>
      <c r="D7" s="364" t="s">
        <v>40</v>
      </c>
      <c r="E7" s="365" t="s">
        <v>41</v>
      </c>
      <c r="F7" s="366" t="s">
        <v>40</v>
      </c>
      <c r="G7" s="367" t="s">
        <v>41</v>
      </c>
      <c r="H7" s="368" t="s">
        <v>40</v>
      </c>
      <c r="I7" s="379" t="s">
        <v>41</v>
      </c>
      <c r="J7" s="364"/>
      <c r="K7" s="365"/>
      <c r="L7" s="366"/>
      <c r="M7" s="367"/>
      <c r="N7" s="368"/>
      <c r="O7" s="379"/>
      <c r="P7" s="427"/>
    </row>
    <row r="8" ht="48" spans="1:16">
      <c r="A8" s="406"/>
      <c r="B8" s="319"/>
      <c r="C8" s="409"/>
      <c r="D8" s="266" t="s">
        <v>42</v>
      </c>
      <c r="E8" s="267" t="s">
        <v>43</v>
      </c>
      <c r="F8" s="268" t="s">
        <v>44</v>
      </c>
      <c r="G8" s="269" t="s">
        <v>45</v>
      </c>
      <c r="H8" s="287" t="s">
        <v>46</v>
      </c>
      <c r="I8" s="288" t="s">
        <v>47</v>
      </c>
      <c r="J8" s="266" t="s">
        <v>42</v>
      </c>
      <c r="K8" s="267" t="s">
        <v>43</v>
      </c>
      <c r="L8" s="268" t="s">
        <v>44</v>
      </c>
      <c r="M8" s="269" t="s">
        <v>45</v>
      </c>
      <c r="N8" s="287" t="s">
        <v>46</v>
      </c>
      <c r="O8" s="288" t="s">
        <v>47</v>
      </c>
      <c r="P8" s="428" t="s">
        <v>48</v>
      </c>
    </row>
    <row r="9" s="398" customFormat="1" ht="30.6" customHeight="1" spans="1:16">
      <c r="A9" s="410"/>
      <c r="B9" s="411"/>
      <c r="C9" s="412"/>
      <c r="D9" s="413">
        <v>20</v>
      </c>
      <c r="E9" s="413">
        <v>20</v>
      </c>
      <c r="F9" s="413">
        <v>20</v>
      </c>
      <c r="G9" s="413">
        <v>20</v>
      </c>
      <c r="H9" s="413">
        <v>20</v>
      </c>
      <c r="I9" s="413">
        <v>20</v>
      </c>
      <c r="J9" s="429">
        <v>25</v>
      </c>
      <c r="K9" s="429">
        <v>25</v>
      </c>
      <c r="L9" s="429">
        <v>25</v>
      </c>
      <c r="M9" s="429">
        <v>25</v>
      </c>
      <c r="N9" s="429">
        <v>25</v>
      </c>
      <c r="O9" s="429">
        <v>25</v>
      </c>
      <c r="P9" s="430">
        <v>80</v>
      </c>
    </row>
    <row r="10" spans="1:17">
      <c r="A10" s="414">
        <v>1</v>
      </c>
      <c r="B10" s="325" t="s">
        <v>49</v>
      </c>
      <c r="C10" s="326" t="s">
        <v>50</v>
      </c>
      <c r="D10" s="415">
        <v>16</v>
      </c>
      <c r="E10" s="415">
        <v>16</v>
      </c>
      <c r="F10" s="415">
        <v>16</v>
      </c>
      <c r="G10" s="415">
        <v>16</v>
      </c>
      <c r="H10" s="415">
        <v>16</v>
      </c>
      <c r="I10" s="415">
        <v>16</v>
      </c>
      <c r="J10" s="431"/>
      <c r="K10" s="369"/>
      <c r="L10" s="369"/>
      <c r="M10" s="369"/>
      <c r="N10" s="432"/>
      <c r="O10" s="414"/>
      <c r="P10" s="327">
        <v>47</v>
      </c>
      <c r="Q10" s="327"/>
    </row>
    <row r="11" ht="16.5" customHeight="1" spans="1:17">
      <c r="A11" s="416">
        <v>2</v>
      </c>
      <c r="B11" s="325" t="s">
        <v>51</v>
      </c>
      <c r="C11" s="326" t="s">
        <v>52</v>
      </c>
      <c r="D11" s="415">
        <v>20</v>
      </c>
      <c r="E11" s="415">
        <v>20</v>
      </c>
      <c r="F11" s="415">
        <v>20</v>
      </c>
      <c r="G11" s="415">
        <v>20</v>
      </c>
      <c r="H11" s="415">
        <v>20</v>
      </c>
      <c r="I11" s="415">
        <v>20</v>
      </c>
      <c r="J11" s="433"/>
      <c r="K11" s="369"/>
      <c r="L11" s="369"/>
      <c r="M11" s="369"/>
      <c r="N11" s="432"/>
      <c r="O11" s="414"/>
      <c r="P11" s="327">
        <v>74</v>
      </c>
      <c r="Q11" s="327"/>
    </row>
    <row r="12" spans="1:17">
      <c r="A12" s="416">
        <v>3</v>
      </c>
      <c r="B12" s="325" t="s">
        <v>53</v>
      </c>
      <c r="C12" s="326" t="s">
        <v>54</v>
      </c>
      <c r="D12" s="415">
        <v>17</v>
      </c>
      <c r="E12" s="415">
        <v>17</v>
      </c>
      <c r="F12" s="415">
        <v>17</v>
      </c>
      <c r="G12" s="415">
        <v>17</v>
      </c>
      <c r="H12" s="415">
        <v>17</v>
      </c>
      <c r="I12" s="415">
        <v>17</v>
      </c>
      <c r="J12" s="433"/>
      <c r="K12" s="369"/>
      <c r="L12" s="369"/>
      <c r="M12" s="369"/>
      <c r="N12" s="432"/>
      <c r="O12" s="414"/>
      <c r="P12" s="327">
        <v>55</v>
      </c>
      <c r="Q12" s="327"/>
    </row>
    <row r="13" spans="1:17">
      <c r="A13" s="416">
        <v>4</v>
      </c>
      <c r="B13" s="325" t="s">
        <v>55</v>
      </c>
      <c r="C13" s="326" t="s">
        <v>56</v>
      </c>
      <c r="D13" s="415">
        <v>17</v>
      </c>
      <c r="E13" s="415">
        <v>17</v>
      </c>
      <c r="F13" s="415">
        <v>17</v>
      </c>
      <c r="G13" s="415">
        <v>17</v>
      </c>
      <c r="H13" s="415">
        <v>17</v>
      </c>
      <c r="I13" s="415">
        <v>17</v>
      </c>
      <c r="J13" s="433"/>
      <c r="K13" s="369"/>
      <c r="L13" s="369"/>
      <c r="M13" s="369"/>
      <c r="N13" s="432"/>
      <c r="O13" s="414"/>
      <c r="P13" s="327">
        <v>66</v>
      </c>
      <c r="Q13" s="327"/>
    </row>
    <row r="14" spans="1:17">
      <c r="A14" s="416">
        <v>5</v>
      </c>
      <c r="B14" s="325" t="s">
        <v>57</v>
      </c>
      <c r="C14" s="326" t="s">
        <v>58</v>
      </c>
      <c r="D14" s="415">
        <v>16</v>
      </c>
      <c r="E14" s="415">
        <v>16</v>
      </c>
      <c r="F14" s="415">
        <v>16</v>
      </c>
      <c r="G14" s="415">
        <v>16</v>
      </c>
      <c r="H14" s="415">
        <v>16</v>
      </c>
      <c r="I14" s="415">
        <v>16</v>
      </c>
      <c r="J14" s="433"/>
      <c r="K14" s="369"/>
      <c r="L14" s="369"/>
      <c r="M14" s="369"/>
      <c r="N14" s="432"/>
      <c r="O14" s="414"/>
      <c r="P14" s="327">
        <v>66</v>
      </c>
      <c r="Q14" s="327"/>
    </row>
    <row r="15" spans="1:17">
      <c r="A15" s="416">
        <v>6</v>
      </c>
      <c r="B15" s="325" t="s">
        <v>59</v>
      </c>
      <c r="C15" s="326" t="s">
        <v>60</v>
      </c>
      <c r="D15" s="415">
        <v>18</v>
      </c>
      <c r="E15" s="415">
        <v>18</v>
      </c>
      <c r="F15" s="415">
        <v>18</v>
      </c>
      <c r="G15" s="415">
        <v>18</v>
      </c>
      <c r="H15" s="415">
        <v>18</v>
      </c>
      <c r="I15" s="415">
        <v>18</v>
      </c>
      <c r="J15" s="433"/>
      <c r="K15" s="369"/>
      <c r="L15" s="369"/>
      <c r="M15" s="369"/>
      <c r="N15" s="432"/>
      <c r="O15" s="414"/>
      <c r="P15" s="327">
        <v>68</v>
      </c>
      <c r="Q15" s="327"/>
    </row>
    <row r="16" spans="1:17">
      <c r="A16" s="416">
        <v>7</v>
      </c>
      <c r="B16" s="325" t="s">
        <v>61</v>
      </c>
      <c r="C16" s="326" t="s">
        <v>62</v>
      </c>
      <c r="D16" s="415">
        <v>18</v>
      </c>
      <c r="E16" s="415">
        <v>18</v>
      </c>
      <c r="F16" s="415">
        <v>18</v>
      </c>
      <c r="G16" s="415">
        <v>18</v>
      </c>
      <c r="H16" s="415">
        <v>18</v>
      </c>
      <c r="I16" s="415">
        <v>18</v>
      </c>
      <c r="J16" s="434"/>
      <c r="K16" s="175"/>
      <c r="L16" s="175"/>
      <c r="M16" s="175"/>
      <c r="N16" s="435"/>
      <c r="O16" s="436"/>
      <c r="P16" s="327">
        <v>51</v>
      </c>
      <c r="Q16" s="327"/>
    </row>
    <row r="17" spans="1:17">
      <c r="A17" s="416">
        <v>8</v>
      </c>
      <c r="B17" s="325" t="s">
        <v>63</v>
      </c>
      <c r="C17" s="326" t="s">
        <v>64</v>
      </c>
      <c r="D17" s="415">
        <v>18</v>
      </c>
      <c r="E17" s="415">
        <v>18</v>
      </c>
      <c r="F17" s="415">
        <v>18</v>
      </c>
      <c r="G17" s="415">
        <v>18</v>
      </c>
      <c r="H17" s="415">
        <v>18</v>
      </c>
      <c r="I17" s="415">
        <v>18</v>
      </c>
      <c r="J17" s="437">
        <v>25</v>
      </c>
      <c r="K17" s="437">
        <v>25</v>
      </c>
      <c r="L17" s="437">
        <v>25</v>
      </c>
      <c r="M17" s="437">
        <v>25</v>
      </c>
      <c r="N17" s="437">
        <v>25</v>
      </c>
      <c r="O17" s="437">
        <v>25</v>
      </c>
      <c r="P17" s="327">
        <v>69</v>
      </c>
      <c r="Q17" s="327"/>
    </row>
    <row r="18" spans="1:17">
      <c r="A18" s="416">
        <v>9</v>
      </c>
      <c r="B18" s="325" t="s">
        <v>65</v>
      </c>
      <c r="C18" s="326" t="s">
        <v>66</v>
      </c>
      <c r="D18" s="415">
        <v>15</v>
      </c>
      <c r="E18" s="415">
        <v>15</v>
      </c>
      <c r="F18" s="415">
        <v>15</v>
      </c>
      <c r="G18" s="415">
        <v>15</v>
      </c>
      <c r="H18" s="415">
        <v>15</v>
      </c>
      <c r="I18" s="415">
        <v>15</v>
      </c>
      <c r="J18" s="434"/>
      <c r="K18" s="438"/>
      <c r="L18" s="438"/>
      <c r="M18" s="438"/>
      <c r="N18" s="435"/>
      <c r="O18" s="436"/>
      <c r="P18" s="327">
        <v>37</v>
      </c>
      <c r="Q18" s="327"/>
    </row>
    <row r="19" spans="1:17">
      <c r="A19" s="416">
        <v>10</v>
      </c>
      <c r="B19" s="325" t="s">
        <v>67</v>
      </c>
      <c r="C19" s="326" t="s">
        <v>68</v>
      </c>
      <c r="D19" s="415">
        <v>16</v>
      </c>
      <c r="E19" s="415">
        <v>16</v>
      </c>
      <c r="F19" s="415">
        <v>16</v>
      </c>
      <c r="G19" s="415">
        <v>16</v>
      </c>
      <c r="H19" s="415">
        <v>16</v>
      </c>
      <c r="I19" s="415">
        <v>16</v>
      </c>
      <c r="J19" s="433"/>
      <c r="K19" s="438"/>
      <c r="L19" s="438"/>
      <c r="M19" s="438"/>
      <c r="N19" s="435"/>
      <c r="O19" s="436"/>
      <c r="P19" s="327">
        <v>67</v>
      </c>
      <c r="Q19" s="327"/>
    </row>
    <row r="20" spans="1:17">
      <c r="A20" s="416">
        <v>11</v>
      </c>
      <c r="B20" s="325" t="s">
        <v>69</v>
      </c>
      <c r="C20" s="326" t="s">
        <v>70</v>
      </c>
      <c r="D20" s="415">
        <v>20</v>
      </c>
      <c r="E20" s="415">
        <v>20</v>
      </c>
      <c r="F20" s="415">
        <v>20</v>
      </c>
      <c r="G20" s="415">
        <v>20</v>
      </c>
      <c r="H20" s="415">
        <v>20</v>
      </c>
      <c r="I20" s="415">
        <v>20</v>
      </c>
      <c r="J20" s="434"/>
      <c r="K20" s="438"/>
      <c r="L20" s="438"/>
      <c r="M20" s="438"/>
      <c r="N20" s="435"/>
      <c r="O20" s="436"/>
      <c r="P20" s="327">
        <v>75</v>
      </c>
      <c r="Q20" s="327"/>
    </row>
    <row r="21" spans="1:17">
      <c r="A21" s="416">
        <v>12</v>
      </c>
      <c r="B21" s="325" t="s">
        <v>71</v>
      </c>
      <c r="C21" s="326" t="s">
        <v>72</v>
      </c>
      <c r="D21" s="415">
        <v>16</v>
      </c>
      <c r="E21" s="415">
        <v>16</v>
      </c>
      <c r="F21" s="415">
        <v>16</v>
      </c>
      <c r="G21" s="415">
        <v>16</v>
      </c>
      <c r="H21" s="415">
        <v>16</v>
      </c>
      <c r="I21" s="415">
        <v>16</v>
      </c>
      <c r="J21" s="434"/>
      <c r="K21" s="438"/>
      <c r="L21" s="438"/>
      <c r="M21" s="438"/>
      <c r="N21" s="435"/>
      <c r="O21" s="436"/>
      <c r="P21" s="327">
        <v>47</v>
      </c>
      <c r="Q21" s="327"/>
    </row>
    <row r="22" spans="1:17">
      <c r="A22" s="416">
        <v>13</v>
      </c>
      <c r="B22" s="325" t="s">
        <v>73</v>
      </c>
      <c r="C22" s="326" t="s">
        <v>74</v>
      </c>
      <c r="D22" s="415">
        <v>19</v>
      </c>
      <c r="E22" s="415">
        <v>19</v>
      </c>
      <c r="F22" s="415">
        <v>19</v>
      </c>
      <c r="G22" s="415">
        <v>19</v>
      </c>
      <c r="H22" s="415">
        <v>19</v>
      </c>
      <c r="I22" s="415">
        <v>19</v>
      </c>
      <c r="J22" s="433"/>
      <c r="K22" s="438"/>
      <c r="L22" s="438"/>
      <c r="M22" s="438"/>
      <c r="N22" s="435"/>
      <c r="O22" s="436"/>
      <c r="P22" s="327">
        <v>68</v>
      </c>
      <c r="Q22" s="327"/>
    </row>
    <row r="23" spans="1:17">
      <c r="A23" s="416">
        <v>14</v>
      </c>
      <c r="B23" s="325" t="s">
        <v>75</v>
      </c>
      <c r="C23" s="326" t="s">
        <v>76</v>
      </c>
      <c r="D23" s="415">
        <v>16</v>
      </c>
      <c r="E23" s="415">
        <v>16</v>
      </c>
      <c r="F23" s="415">
        <v>16</v>
      </c>
      <c r="G23" s="415">
        <v>16</v>
      </c>
      <c r="H23" s="415">
        <v>16</v>
      </c>
      <c r="I23" s="415">
        <v>16</v>
      </c>
      <c r="J23" s="433"/>
      <c r="K23" s="438"/>
      <c r="L23" s="438"/>
      <c r="M23" s="438"/>
      <c r="N23" s="435"/>
      <c r="O23" s="436"/>
      <c r="P23" s="327">
        <v>60</v>
      </c>
      <c r="Q23" s="327"/>
    </row>
    <row r="24" spans="1:17">
      <c r="A24" s="416">
        <v>15</v>
      </c>
      <c r="B24" s="325" t="s">
        <v>77</v>
      </c>
      <c r="C24" s="326" t="s">
        <v>78</v>
      </c>
      <c r="D24" s="415">
        <v>20</v>
      </c>
      <c r="E24" s="415">
        <v>20</v>
      </c>
      <c r="F24" s="415">
        <v>20</v>
      </c>
      <c r="G24" s="415">
        <v>20</v>
      </c>
      <c r="H24" s="415">
        <v>20</v>
      </c>
      <c r="I24" s="415">
        <v>20</v>
      </c>
      <c r="J24" s="433"/>
      <c r="K24" s="438"/>
      <c r="L24" s="438"/>
      <c r="M24" s="438"/>
      <c r="N24" s="435"/>
      <c r="O24" s="436"/>
      <c r="P24" s="327">
        <v>79</v>
      </c>
      <c r="Q24" s="327"/>
    </row>
    <row r="25" spans="1:17">
      <c r="A25" s="416">
        <v>16</v>
      </c>
      <c r="B25" s="325" t="s">
        <v>79</v>
      </c>
      <c r="C25" s="326" t="s">
        <v>80</v>
      </c>
      <c r="D25" s="415">
        <v>17</v>
      </c>
      <c r="E25" s="415">
        <v>17</v>
      </c>
      <c r="F25" s="415">
        <v>17</v>
      </c>
      <c r="G25" s="415">
        <v>17</v>
      </c>
      <c r="H25" s="415">
        <v>17</v>
      </c>
      <c r="I25" s="415">
        <v>17</v>
      </c>
      <c r="J25" s="433"/>
      <c r="K25" s="339"/>
      <c r="L25" s="339"/>
      <c r="M25" s="339"/>
      <c r="N25" s="439"/>
      <c r="O25" s="440"/>
      <c r="P25" s="327">
        <v>60</v>
      </c>
      <c r="Q25" s="327"/>
    </row>
    <row r="26" spans="1:17">
      <c r="A26" s="416">
        <v>17</v>
      </c>
      <c r="B26" s="325" t="s">
        <v>81</v>
      </c>
      <c r="C26" s="326" t="s">
        <v>82</v>
      </c>
      <c r="D26" s="415">
        <v>18</v>
      </c>
      <c r="E26" s="415">
        <v>18</v>
      </c>
      <c r="F26" s="415">
        <v>18</v>
      </c>
      <c r="G26" s="415">
        <v>18</v>
      </c>
      <c r="H26" s="415">
        <v>18</v>
      </c>
      <c r="I26" s="415">
        <v>18</v>
      </c>
      <c r="J26" s="434"/>
      <c r="K26" s="438"/>
      <c r="L26" s="438"/>
      <c r="M26" s="438"/>
      <c r="N26" s="435"/>
      <c r="O26" s="436"/>
      <c r="P26" s="327">
        <v>60</v>
      </c>
      <c r="Q26" s="327"/>
    </row>
    <row r="27" spans="1:17">
      <c r="A27" s="416">
        <v>18</v>
      </c>
      <c r="B27" s="325" t="s">
        <v>83</v>
      </c>
      <c r="C27" s="326" t="s">
        <v>84</v>
      </c>
      <c r="D27" s="415">
        <v>19</v>
      </c>
      <c r="E27" s="415">
        <v>19</v>
      </c>
      <c r="F27" s="415">
        <v>19</v>
      </c>
      <c r="G27" s="415">
        <v>19</v>
      </c>
      <c r="H27" s="415">
        <v>19</v>
      </c>
      <c r="I27" s="415">
        <v>19</v>
      </c>
      <c r="J27" s="434"/>
      <c r="K27" s="339"/>
      <c r="L27" s="339"/>
      <c r="M27" s="339"/>
      <c r="N27" s="439"/>
      <c r="O27" s="440"/>
      <c r="P27" s="327">
        <v>66</v>
      </c>
      <c r="Q27" s="327"/>
    </row>
    <row r="28" spans="1:17">
      <c r="A28" s="416">
        <v>19</v>
      </c>
      <c r="B28" s="325" t="s">
        <v>85</v>
      </c>
      <c r="C28" s="326" t="s">
        <v>86</v>
      </c>
      <c r="D28" s="417">
        <v>19</v>
      </c>
      <c r="E28" s="417">
        <v>19</v>
      </c>
      <c r="F28" s="417">
        <v>19</v>
      </c>
      <c r="G28" s="417">
        <v>19</v>
      </c>
      <c r="H28" s="417">
        <v>19</v>
      </c>
      <c r="I28" s="417">
        <v>19</v>
      </c>
      <c r="J28" s="433"/>
      <c r="K28" s="438"/>
      <c r="L28" s="438"/>
      <c r="M28" s="438"/>
      <c r="N28" s="435"/>
      <c r="O28" s="436"/>
      <c r="P28" s="328">
        <v>62</v>
      </c>
      <c r="Q28" s="328"/>
    </row>
    <row r="29" spans="1:17">
      <c r="A29" s="416">
        <v>20</v>
      </c>
      <c r="B29" s="325" t="s">
        <v>87</v>
      </c>
      <c r="C29" s="326" t="s">
        <v>88</v>
      </c>
      <c r="D29" s="417">
        <v>20</v>
      </c>
      <c r="E29" s="417">
        <v>20</v>
      </c>
      <c r="F29" s="417">
        <v>20</v>
      </c>
      <c r="G29" s="417">
        <v>20</v>
      </c>
      <c r="H29" s="417">
        <v>20</v>
      </c>
      <c r="I29" s="417">
        <v>20</v>
      </c>
      <c r="J29" s="434"/>
      <c r="K29" s="438"/>
      <c r="L29" s="438"/>
      <c r="M29" s="438"/>
      <c r="N29" s="435"/>
      <c r="O29" s="436"/>
      <c r="P29" s="328">
        <v>39</v>
      </c>
      <c r="Q29" s="328"/>
    </row>
    <row r="30" spans="1:17">
      <c r="A30" s="416">
        <v>21</v>
      </c>
      <c r="B30" s="325" t="s">
        <v>89</v>
      </c>
      <c r="C30" s="326" t="s">
        <v>90</v>
      </c>
      <c r="D30" s="417">
        <v>20</v>
      </c>
      <c r="E30" s="417">
        <v>20</v>
      </c>
      <c r="F30" s="417">
        <v>20</v>
      </c>
      <c r="G30" s="417">
        <v>20</v>
      </c>
      <c r="H30" s="417">
        <v>20</v>
      </c>
      <c r="I30" s="417">
        <v>20</v>
      </c>
      <c r="J30" s="434"/>
      <c r="K30" s="438"/>
      <c r="L30" s="438"/>
      <c r="M30" s="438"/>
      <c r="N30" s="435"/>
      <c r="O30" s="436"/>
      <c r="P30" s="328">
        <v>35</v>
      </c>
      <c r="Q30" s="328"/>
    </row>
    <row r="31" spans="1:17">
      <c r="A31" s="416">
        <v>22</v>
      </c>
      <c r="B31" s="325" t="s">
        <v>91</v>
      </c>
      <c r="C31" s="326" t="s">
        <v>92</v>
      </c>
      <c r="D31" s="417">
        <v>20</v>
      </c>
      <c r="E31" s="417">
        <v>20</v>
      </c>
      <c r="F31" s="417">
        <v>20</v>
      </c>
      <c r="G31" s="417">
        <v>20</v>
      </c>
      <c r="H31" s="417">
        <v>20</v>
      </c>
      <c r="I31" s="417">
        <v>20</v>
      </c>
      <c r="J31" s="434"/>
      <c r="K31" s="438"/>
      <c r="L31" s="438"/>
      <c r="M31" s="438"/>
      <c r="N31" s="435"/>
      <c r="O31" s="436"/>
      <c r="P31" s="328">
        <v>60</v>
      </c>
      <c r="Q31" s="328"/>
    </row>
    <row r="32" spans="1:17">
      <c r="A32" s="416">
        <v>23</v>
      </c>
      <c r="B32" s="325" t="s">
        <v>93</v>
      </c>
      <c r="C32" s="326" t="s">
        <v>94</v>
      </c>
      <c r="D32" s="417">
        <v>18</v>
      </c>
      <c r="E32" s="417">
        <v>18</v>
      </c>
      <c r="F32" s="417">
        <v>18</v>
      </c>
      <c r="G32" s="417">
        <v>18</v>
      </c>
      <c r="H32" s="417">
        <v>18</v>
      </c>
      <c r="I32" s="417">
        <v>18</v>
      </c>
      <c r="J32" s="434"/>
      <c r="K32" s="438"/>
      <c r="L32" s="438"/>
      <c r="M32" s="438"/>
      <c r="N32" s="435"/>
      <c r="O32" s="436"/>
      <c r="P32" s="328">
        <v>26</v>
      </c>
      <c r="Q32" s="328"/>
    </row>
    <row r="33" spans="1:17">
      <c r="A33" s="416">
        <v>24</v>
      </c>
      <c r="B33" s="325" t="s">
        <v>95</v>
      </c>
      <c r="C33" s="326" t="s">
        <v>96</v>
      </c>
      <c r="D33" s="417">
        <v>19</v>
      </c>
      <c r="E33" s="417">
        <v>19</v>
      </c>
      <c r="F33" s="417">
        <v>19</v>
      </c>
      <c r="G33" s="417">
        <v>19</v>
      </c>
      <c r="H33" s="417">
        <v>19</v>
      </c>
      <c r="I33" s="417">
        <v>19</v>
      </c>
      <c r="J33" s="434"/>
      <c r="K33" s="339"/>
      <c r="L33" s="339"/>
      <c r="M33" s="339"/>
      <c r="N33" s="439"/>
      <c r="O33" s="440"/>
      <c r="P33" s="328">
        <v>56</v>
      </c>
      <c r="Q33" s="328"/>
    </row>
    <row r="34" spans="1:17">
      <c r="A34" s="416">
        <v>25</v>
      </c>
      <c r="B34" s="325" t="s">
        <v>97</v>
      </c>
      <c r="C34" s="326" t="s">
        <v>98</v>
      </c>
      <c r="D34" s="417">
        <v>19</v>
      </c>
      <c r="E34" s="417">
        <v>19</v>
      </c>
      <c r="F34" s="417">
        <v>19</v>
      </c>
      <c r="G34" s="417">
        <v>19</v>
      </c>
      <c r="H34" s="417">
        <v>19</v>
      </c>
      <c r="I34" s="417">
        <v>19</v>
      </c>
      <c r="K34" s="438"/>
      <c r="L34" s="438"/>
      <c r="M34" s="438"/>
      <c r="N34" s="435"/>
      <c r="O34" s="436"/>
      <c r="P34" s="328">
        <v>54</v>
      </c>
      <c r="Q34" s="328"/>
    </row>
    <row r="35" spans="1:17">
      <c r="A35" s="416">
        <v>26</v>
      </c>
      <c r="B35" s="325" t="s">
        <v>99</v>
      </c>
      <c r="C35" s="326" t="s">
        <v>100</v>
      </c>
      <c r="D35" s="417">
        <v>20</v>
      </c>
      <c r="E35" s="417">
        <v>20</v>
      </c>
      <c r="F35" s="417">
        <v>20</v>
      </c>
      <c r="G35" s="417">
        <v>20</v>
      </c>
      <c r="H35" s="417">
        <v>20</v>
      </c>
      <c r="I35" s="417">
        <v>20</v>
      </c>
      <c r="K35" s="339"/>
      <c r="L35" s="339"/>
      <c r="M35" s="339"/>
      <c r="N35" s="439"/>
      <c r="O35" s="440"/>
      <c r="P35" s="328">
        <v>66</v>
      </c>
      <c r="Q35" s="328"/>
    </row>
    <row r="36" spans="1:17">
      <c r="A36" s="416">
        <v>27</v>
      </c>
      <c r="B36" s="325" t="s">
        <v>101</v>
      </c>
      <c r="C36" s="326" t="s">
        <v>102</v>
      </c>
      <c r="D36" s="417">
        <v>20</v>
      </c>
      <c r="E36" s="417">
        <v>20</v>
      </c>
      <c r="F36" s="417">
        <v>20</v>
      </c>
      <c r="G36" s="417">
        <v>20</v>
      </c>
      <c r="H36" s="417">
        <v>20</v>
      </c>
      <c r="I36" s="417">
        <v>20</v>
      </c>
      <c r="K36" s="438"/>
      <c r="L36" s="438"/>
      <c r="M36" s="438"/>
      <c r="N36" s="435"/>
      <c r="O36" s="436"/>
      <c r="P36" s="328">
        <v>17</v>
      </c>
      <c r="Q36" s="328"/>
    </row>
    <row r="37" spans="1:17">
      <c r="A37" s="416">
        <v>28</v>
      </c>
      <c r="B37" s="325" t="s">
        <v>103</v>
      </c>
      <c r="C37" s="326" t="s">
        <v>104</v>
      </c>
      <c r="D37" s="417">
        <v>20</v>
      </c>
      <c r="E37" s="417">
        <v>20</v>
      </c>
      <c r="F37" s="417">
        <v>20</v>
      </c>
      <c r="G37" s="417">
        <v>20</v>
      </c>
      <c r="H37" s="417">
        <v>20</v>
      </c>
      <c r="I37" s="417">
        <v>20</v>
      </c>
      <c r="K37" s="339"/>
      <c r="L37" s="339"/>
      <c r="M37" s="339"/>
      <c r="N37" s="439"/>
      <c r="O37" s="440"/>
      <c r="P37" s="328">
        <v>65</v>
      </c>
      <c r="Q37" s="328"/>
    </row>
    <row r="38" spans="1:17">
      <c r="A38" s="416">
        <v>29</v>
      </c>
      <c r="B38" s="325" t="s">
        <v>105</v>
      </c>
      <c r="C38" s="326" t="s">
        <v>106</v>
      </c>
      <c r="D38" s="417">
        <v>18</v>
      </c>
      <c r="E38" s="417">
        <v>18</v>
      </c>
      <c r="F38" s="417">
        <v>18</v>
      </c>
      <c r="G38" s="417">
        <v>18</v>
      </c>
      <c r="H38" s="417">
        <v>18</v>
      </c>
      <c r="I38" s="417">
        <v>18</v>
      </c>
      <c r="J38" s="437">
        <v>23</v>
      </c>
      <c r="K38" s="437">
        <v>23</v>
      </c>
      <c r="L38" s="437">
        <v>23</v>
      </c>
      <c r="M38" s="437">
        <v>23</v>
      </c>
      <c r="N38" s="437">
        <v>23</v>
      </c>
      <c r="O38" s="437">
        <v>23</v>
      </c>
      <c r="P38" s="328">
        <v>48</v>
      </c>
      <c r="Q38" s="328"/>
    </row>
    <row r="39" spans="1:17">
      <c r="A39" s="416">
        <v>30</v>
      </c>
      <c r="B39" s="325" t="s">
        <v>107</v>
      </c>
      <c r="C39" s="326" t="s">
        <v>108</v>
      </c>
      <c r="D39" s="417">
        <v>20</v>
      </c>
      <c r="E39" s="417">
        <v>20</v>
      </c>
      <c r="F39" s="417">
        <v>20</v>
      </c>
      <c r="G39" s="417">
        <v>20</v>
      </c>
      <c r="H39" s="417">
        <v>20</v>
      </c>
      <c r="I39" s="417">
        <v>20</v>
      </c>
      <c r="J39" s="437">
        <v>21</v>
      </c>
      <c r="K39" s="437">
        <v>21</v>
      </c>
      <c r="L39" s="437">
        <v>21</v>
      </c>
      <c r="M39" s="437">
        <v>21</v>
      </c>
      <c r="N39" s="437">
        <v>21</v>
      </c>
      <c r="O39" s="437">
        <v>21</v>
      </c>
      <c r="P39" s="328">
        <v>65</v>
      </c>
      <c r="Q39" s="328"/>
    </row>
    <row r="40" spans="1:17">
      <c r="A40" s="416">
        <v>31</v>
      </c>
      <c r="B40" s="325" t="s">
        <v>109</v>
      </c>
      <c r="C40" s="326" t="s">
        <v>110</v>
      </c>
      <c r="D40" s="417">
        <v>20</v>
      </c>
      <c r="E40" s="417">
        <v>20</v>
      </c>
      <c r="F40" s="417">
        <v>20</v>
      </c>
      <c r="G40" s="417">
        <v>20</v>
      </c>
      <c r="H40" s="417">
        <v>20</v>
      </c>
      <c r="I40" s="417">
        <v>20</v>
      </c>
      <c r="J40" s="339"/>
      <c r="K40" s="438"/>
      <c r="L40" s="438"/>
      <c r="M40" s="438"/>
      <c r="N40" s="435"/>
      <c r="O40" s="436"/>
      <c r="P40" s="328">
        <v>66</v>
      </c>
      <c r="Q40" s="328"/>
    </row>
    <row r="41" spans="1:17">
      <c r="A41" s="416">
        <v>32</v>
      </c>
      <c r="B41" s="325" t="s">
        <v>111</v>
      </c>
      <c r="C41" s="326" t="s">
        <v>112</v>
      </c>
      <c r="D41" s="417">
        <v>18</v>
      </c>
      <c r="E41" s="417">
        <v>18</v>
      </c>
      <c r="F41" s="417">
        <v>18</v>
      </c>
      <c r="G41" s="417">
        <v>18</v>
      </c>
      <c r="H41" s="417">
        <v>18</v>
      </c>
      <c r="I41" s="417">
        <v>18</v>
      </c>
      <c r="J41" s="339"/>
      <c r="K41" s="438"/>
      <c r="L41" s="438"/>
      <c r="M41" s="438"/>
      <c r="N41" s="435"/>
      <c r="O41" s="436"/>
      <c r="P41" s="328">
        <v>32</v>
      </c>
      <c r="Q41" s="328"/>
    </row>
    <row r="42" spans="1:17">
      <c r="A42" s="416">
        <v>33</v>
      </c>
      <c r="B42" s="325" t="s">
        <v>113</v>
      </c>
      <c r="C42" s="326" t="s">
        <v>114</v>
      </c>
      <c r="D42" s="417">
        <v>19</v>
      </c>
      <c r="E42" s="417">
        <v>19</v>
      </c>
      <c r="F42" s="417">
        <v>19</v>
      </c>
      <c r="G42" s="417">
        <v>19</v>
      </c>
      <c r="H42" s="417">
        <v>19</v>
      </c>
      <c r="I42" s="417">
        <v>19</v>
      </c>
      <c r="J42" s="339"/>
      <c r="K42" s="438"/>
      <c r="L42" s="438"/>
      <c r="M42" s="438"/>
      <c r="N42" s="435"/>
      <c r="O42" s="436"/>
      <c r="P42" s="328">
        <v>62</v>
      </c>
      <c r="Q42" s="328"/>
    </row>
    <row r="43" spans="1:17">
      <c r="A43" s="416">
        <v>34</v>
      </c>
      <c r="B43" s="325" t="s">
        <v>115</v>
      </c>
      <c r="C43" s="326" t="s">
        <v>116</v>
      </c>
      <c r="D43" s="417">
        <v>18</v>
      </c>
      <c r="E43" s="417">
        <v>18</v>
      </c>
      <c r="F43" s="417">
        <v>18</v>
      </c>
      <c r="G43" s="417">
        <v>18</v>
      </c>
      <c r="H43" s="417">
        <v>18</v>
      </c>
      <c r="I43" s="417">
        <v>18</v>
      </c>
      <c r="J43" s="339"/>
      <c r="K43" s="339"/>
      <c r="L43" s="339"/>
      <c r="M43" s="339"/>
      <c r="N43" s="439"/>
      <c r="O43" s="440"/>
      <c r="P43" s="328">
        <v>46</v>
      </c>
      <c r="Q43" s="328"/>
    </row>
    <row r="44" spans="1:17">
      <c r="A44" s="416">
        <v>35</v>
      </c>
      <c r="B44" s="325" t="s">
        <v>117</v>
      </c>
      <c r="C44" s="326" t="s">
        <v>118</v>
      </c>
      <c r="D44" s="417">
        <v>20</v>
      </c>
      <c r="E44" s="417">
        <v>20</v>
      </c>
      <c r="F44" s="417">
        <v>20</v>
      </c>
      <c r="G44" s="417">
        <v>20</v>
      </c>
      <c r="H44" s="417">
        <v>20</v>
      </c>
      <c r="I44" s="417">
        <v>20</v>
      </c>
      <c r="J44" s="339"/>
      <c r="K44" s="339"/>
      <c r="L44" s="339"/>
      <c r="M44" s="339"/>
      <c r="N44" s="439"/>
      <c r="O44" s="440"/>
      <c r="P44" s="328">
        <v>54</v>
      </c>
      <c r="Q44" s="328"/>
    </row>
    <row r="45" spans="1:17">
      <c r="A45" s="416">
        <v>36</v>
      </c>
      <c r="B45" s="325" t="s">
        <v>119</v>
      </c>
      <c r="C45" s="326" t="s">
        <v>120</v>
      </c>
      <c r="D45" s="417">
        <v>20</v>
      </c>
      <c r="E45" s="417">
        <v>20</v>
      </c>
      <c r="F45" s="417">
        <v>20</v>
      </c>
      <c r="G45" s="417">
        <v>20</v>
      </c>
      <c r="H45" s="417">
        <v>20</v>
      </c>
      <c r="I45" s="417">
        <v>20</v>
      </c>
      <c r="J45" s="339"/>
      <c r="K45" s="438"/>
      <c r="L45" s="438"/>
      <c r="M45" s="438"/>
      <c r="N45" s="435"/>
      <c r="O45" s="436"/>
      <c r="P45" s="328">
        <v>58</v>
      </c>
      <c r="Q45" s="328"/>
    </row>
    <row r="46" spans="1:17">
      <c r="A46" s="416">
        <v>37</v>
      </c>
      <c r="B46" s="325" t="s">
        <v>121</v>
      </c>
      <c r="C46" s="326" t="s">
        <v>122</v>
      </c>
      <c r="D46" s="417">
        <v>18</v>
      </c>
      <c r="E46" s="417">
        <v>18</v>
      </c>
      <c r="F46" s="417">
        <v>18</v>
      </c>
      <c r="G46" s="417">
        <v>18</v>
      </c>
      <c r="H46" s="417">
        <v>18</v>
      </c>
      <c r="I46" s="417">
        <v>18</v>
      </c>
      <c r="J46" s="339"/>
      <c r="K46" s="339"/>
      <c r="L46" s="339"/>
      <c r="M46" s="339"/>
      <c r="N46" s="439"/>
      <c r="O46" s="440"/>
      <c r="P46" s="328">
        <v>34</v>
      </c>
      <c r="Q46" s="328"/>
    </row>
    <row r="47" spans="1:17">
      <c r="A47" s="416">
        <v>38</v>
      </c>
      <c r="B47" s="325" t="s">
        <v>123</v>
      </c>
      <c r="C47" s="326" t="s">
        <v>124</v>
      </c>
      <c r="D47" s="417">
        <v>20</v>
      </c>
      <c r="E47" s="417">
        <v>20</v>
      </c>
      <c r="F47" s="417">
        <v>20</v>
      </c>
      <c r="G47" s="417">
        <v>20</v>
      </c>
      <c r="H47" s="417">
        <v>20</v>
      </c>
      <c r="I47" s="417">
        <v>20</v>
      </c>
      <c r="J47" s="339"/>
      <c r="K47" s="339"/>
      <c r="L47" s="339"/>
      <c r="M47" s="339"/>
      <c r="N47" s="439"/>
      <c r="O47" s="440"/>
      <c r="P47" s="328">
        <v>74</v>
      </c>
      <c r="Q47" s="328"/>
    </row>
    <row r="48" spans="1:17">
      <c r="A48" s="416">
        <v>39</v>
      </c>
      <c r="B48" s="325" t="s">
        <v>125</v>
      </c>
      <c r="C48" s="326" t="s">
        <v>126</v>
      </c>
      <c r="D48" s="417">
        <v>20</v>
      </c>
      <c r="E48" s="417">
        <v>20</v>
      </c>
      <c r="F48" s="417">
        <v>20</v>
      </c>
      <c r="G48" s="417">
        <v>20</v>
      </c>
      <c r="H48" s="417">
        <v>20</v>
      </c>
      <c r="I48" s="417">
        <v>20</v>
      </c>
      <c r="J48" s="339"/>
      <c r="K48" s="339"/>
      <c r="L48" s="339"/>
      <c r="M48" s="339"/>
      <c r="N48" s="439"/>
      <c r="O48" s="440"/>
      <c r="P48" s="328">
        <v>60</v>
      </c>
      <c r="Q48" s="328"/>
    </row>
    <row r="49" customHeight="1" spans="1:17">
      <c r="A49" s="416">
        <v>40</v>
      </c>
      <c r="B49" s="325" t="s">
        <v>127</v>
      </c>
      <c r="C49" s="326" t="s">
        <v>128</v>
      </c>
      <c r="D49" s="417">
        <v>20</v>
      </c>
      <c r="E49" s="417">
        <v>20</v>
      </c>
      <c r="F49" s="417">
        <v>20</v>
      </c>
      <c r="G49" s="417">
        <v>20</v>
      </c>
      <c r="H49" s="417">
        <v>20</v>
      </c>
      <c r="I49" s="417">
        <v>20</v>
      </c>
      <c r="J49" s="339"/>
      <c r="K49" s="339"/>
      <c r="L49" s="339"/>
      <c r="M49" s="339"/>
      <c r="N49" s="439"/>
      <c r="O49" s="440"/>
      <c r="P49" s="328">
        <v>54</v>
      </c>
      <c r="Q49" s="328"/>
    </row>
    <row r="50" spans="1:17">
      <c r="A50" s="416">
        <v>41</v>
      </c>
      <c r="B50" s="325" t="s">
        <v>129</v>
      </c>
      <c r="C50" s="326" t="s">
        <v>130</v>
      </c>
      <c r="D50" s="417">
        <v>20</v>
      </c>
      <c r="E50" s="417">
        <v>20</v>
      </c>
      <c r="F50" s="417">
        <v>20</v>
      </c>
      <c r="G50" s="417">
        <v>20</v>
      </c>
      <c r="H50" s="417">
        <v>20</v>
      </c>
      <c r="I50" s="417">
        <v>20</v>
      </c>
      <c r="J50" s="339"/>
      <c r="K50" s="339"/>
      <c r="L50" s="339"/>
      <c r="M50" s="339"/>
      <c r="N50" s="439"/>
      <c r="O50" s="440"/>
      <c r="P50" s="328">
        <v>39</v>
      </c>
      <c r="Q50" s="328"/>
    </row>
    <row r="51" spans="1:17">
      <c r="A51" s="416">
        <v>42</v>
      </c>
      <c r="B51" s="325" t="s">
        <v>131</v>
      </c>
      <c r="C51" s="326" t="s">
        <v>132</v>
      </c>
      <c r="D51" s="417">
        <v>20</v>
      </c>
      <c r="E51" s="417">
        <v>20</v>
      </c>
      <c r="F51" s="417">
        <v>20</v>
      </c>
      <c r="G51" s="417">
        <v>20</v>
      </c>
      <c r="H51" s="417">
        <v>20</v>
      </c>
      <c r="I51" s="417">
        <v>20</v>
      </c>
      <c r="J51" s="339"/>
      <c r="K51" s="339"/>
      <c r="L51" s="339"/>
      <c r="M51" s="339"/>
      <c r="N51" s="439"/>
      <c r="O51" s="440"/>
      <c r="P51" s="328">
        <v>66</v>
      </c>
      <c r="Q51" s="328"/>
    </row>
    <row r="52" spans="1:17">
      <c r="A52" s="416">
        <v>43</v>
      </c>
      <c r="B52" s="325" t="s">
        <v>133</v>
      </c>
      <c r="C52" s="326" t="s">
        <v>134</v>
      </c>
      <c r="D52" s="417">
        <v>18</v>
      </c>
      <c r="E52" s="417">
        <v>18</v>
      </c>
      <c r="F52" s="417">
        <v>18</v>
      </c>
      <c r="G52" s="417">
        <v>18</v>
      </c>
      <c r="H52" s="417">
        <v>18</v>
      </c>
      <c r="I52" s="417">
        <v>18</v>
      </c>
      <c r="J52" s="339"/>
      <c r="K52" s="339"/>
      <c r="L52" s="339"/>
      <c r="M52" s="339"/>
      <c r="N52" s="439"/>
      <c r="O52" s="440"/>
      <c r="P52" s="328">
        <v>22</v>
      </c>
      <c r="Q52" s="328"/>
    </row>
    <row r="53" spans="1:17">
      <c r="A53" s="416">
        <v>44</v>
      </c>
      <c r="B53" s="325" t="s">
        <v>135</v>
      </c>
      <c r="C53" s="326" t="s">
        <v>136</v>
      </c>
      <c r="D53" s="417">
        <v>20</v>
      </c>
      <c r="E53" s="417">
        <v>20</v>
      </c>
      <c r="F53" s="417">
        <v>20</v>
      </c>
      <c r="G53" s="417">
        <v>20</v>
      </c>
      <c r="H53" s="417">
        <v>20</v>
      </c>
      <c r="I53" s="417">
        <v>20</v>
      </c>
      <c r="J53" s="339"/>
      <c r="K53" s="339"/>
      <c r="L53" s="339"/>
      <c r="M53" s="339"/>
      <c r="N53" s="439"/>
      <c r="O53" s="440"/>
      <c r="P53" s="328">
        <v>65</v>
      </c>
      <c r="Q53" s="328"/>
    </row>
    <row r="54" spans="1:17">
      <c r="A54" s="416">
        <v>45</v>
      </c>
      <c r="B54" s="325" t="s">
        <v>137</v>
      </c>
      <c r="C54" s="326" t="s">
        <v>138</v>
      </c>
      <c r="D54" s="417">
        <v>18</v>
      </c>
      <c r="E54" s="417">
        <v>18</v>
      </c>
      <c r="F54" s="417">
        <v>18</v>
      </c>
      <c r="G54" s="417">
        <v>18</v>
      </c>
      <c r="H54" s="417">
        <v>18</v>
      </c>
      <c r="I54" s="417">
        <v>18</v>
      </c>
      <c r="J54" s="339"/>
      <c r="K54" s="339"/>
      <c r="L54" s="339"/>
      <c r="M54" s="339"/>
      <c r="N54" s="439"/>
      <c r="O54" s="440"/>
      <c r="P54" s="328">
        <v>62</v>
      </c>
      <c r="Q54" s="328"/>
    </row>
    <row r="55" spans="1:17">
      <c r="A55" s="416">
        <v>46</v>
      </c>
      <c r="B55" s="325" t="s">
        <v>139</v>
      </c>
      <c r="C55" s="326" t="s">
        <v>140</v>
      </c>
      <c r="D55" s="417">
        <v>19</v>
      </c>
      <c r="E55" s="417">
        <v>19</v>
      </c>
      <c r="F55" s="417">
        <v>19</v>
      </c>
      <c r="G55" s="417">
        <v>19</v>
      </c>
      <c r="H55" s="417">
        <v>19</v>
      </c>
      <c r="I55" s="417">
        <v>19</v>
      </c>
      <c r="J55" s="339"/>
      <c r="K55" s="339"/>
      <c r="L55" s="339"/>
      <c r="M55" s="339"/>
      <c r="N55" s="439"/>
      <c r="O55" s="440"/>
      <c r="P55" s="328">
        <v>34</v>
      </c>
      <c r="Q55" s="328"/>
    </row>
    <row r="56" s="241" customFormat="1" spans="1:17">
      <c r="A56" s="416">
        <v>47</v>
      </c>
      <c r="B56" s="325" t="s">
        <v>141</v>
      </c>
      <c r="C56" s="326" t="s">
        <v>142</v>
      </c>
      <c r="D56" s="417">
        <v>18</v>
      </c>
      <c r="E56" s="417">
        <v>18</v>
      </c>
      <c r="F56" s="417">
        <v>18</v>
      </c>
      <c r="G56" s="417">
        <v>18</v>
      </c>
      <c r="H56" s="417">
        <v>18</v>
      </c>
      <c r="I56" s="417">
        <v>18</v>
      </c>
      <c r="J56" s="339"/>
      <c r="K56" s="339"/>
      <c r="L56" s="339"/>
      <c r="M56" s="339"/>
      <c r="N56" s="439"/>
      <c r="O56" s="440"/>
      <c r="P56" s="328">
        <v>34</v>
      </c>
      <c r="Q56" s="328"/>
    </row>
    <row r="57" s="241" customFormat="1" spans="1:17">
      <c r="A57" s="416">
        <v>48</v>
      </c>
      <c r="B57" s="325" t="s">
        <v>143</v>
      </c>
      <c r="C57" s="326" t="s">
        <v>144</v>
      </c>
      <c r="D57" s="417">
        <v>18</v>
      </c>
      <c r="E57" s="417">
        <v>18</v>
      </c>
      <c r="F57" s="417">
        <v>18</v>
      </c>
      <c r="G57" s="417">
        <v>18</v>
      </c>
      <c r="H57" s="417">
        <v>18</v>
      </c>
      <c r="I57" s="417">
        <v>18</v>
      </c>
      <c r="J57" s="339"/>
      <c r="K57" s="339"/>
      <c r="L57" s="339"/>
      <c r="M57" s="339"/>
      <c r="N57" s="439"/>
      <c r="O57" s="440"/>
      <c r="P57" s="328">
        <v>40</v>
      </c>
      <c r="Q57" s="328"/>
    </row>
    <row r="58" s="241" customFormat="1" spans="1:17">
      <c r="A58" s="416">
        <v>49</v>
      </c>
      <c r="B58" s="325" t="s">
        <v>145</v>
      </c>
      <c r="C58" s="326" t="s">
        <v>146</v>
      </c>
      <c r="D58" s="417">
        <v>20</v>
      </c>
      <c r="E58" s="417">
        <v>20</v>
      </c>
      <c r="F58" s="417">
        <v>20</v>
      </c>
      <c r="G58" s="417">
        <v>20</v>
      </c>
      <c r="H58" s="417">
        <v>20</v>
      </c>
      <c r="I58" s="417">
        <v>20</v>
      </c>
      <c r="J58" s="339"/>
      <c r="K58" s="339"/>
      <c r="L58" s="339"/>
      <c r="M58" s="339"/>
      <c r="N58" s="439"/>
      <c r="O58" s="440"/>
      <c r="P58" s="328">
        <v>67</v>
      </c>
      <c r="Q58" s="328"/>
    </row>
    <row r="59" s="241" customFormat="1" spans="1:17">
      <c r="A59" s="416">
        <v>50</v>
      </c>
      <c r="B59" s="325" t="s">
        <v>147</v>
      </c>
      <c r="C59" s="326" t="s">
        <v>148</v>
      </c>
      <c r="D59" s="417">
        <v>20</v>
      </c>
      <c r="E59" s="417">
        <v>20</v>
      </c>
      <c r="F59" s="417">
        <v>20</v>
      </c>
      <c r="G59" s="417">
        <v>20</v>
      </c>
      <c r="H59" s="417">
        <v>20</v>
      </c>
      <c r="I59" s="417">
        <v>20</v>
      </c>
      <c r="J59" s="339"/>
      <c r="K59" s="339"/>
      <c r="L59" s="339"/>
      <c r="M59" s="339"/>
      <c r="N59" s="439"/>
      <c r="O59" s="440"/>
      <c r="P59" s="328">
        <v>40</v>
      </c>
      <c r="Q59" s="328"/>
    </row>
    <row r="60" s="241" customFormat="1" spans="1:17">
      <c r="A60" s="416">
        <v>51</v>
      </c>
      <c r="B60" s="325" t="s">
        <v>149</v>
      </c>
      <c r="C60" s="326" t="s">
        <v>150</v>
      </c>
      <c r="D60" s="417">
        <v>19</v>
      </c>
      <c r="E60" s="417">
        <v>19</v>
      </c>
      <c r="F60" s="417">
        <v>19</v>
      </c>
      <c r="G60" s="417">
        <v>19</v>
      </c>
      <c r="H60" s="417">
        <v>19</v>
      </c>
      <c r="I60" s="417">
        <v>19</v>
      </c>
      <c r="J60" s="339"/>
      <c r="K60" s="339"/>
      <c r="L60" s="339"/>
      <c r="M60" s="339"/>
      <c r="N60" s="439"/>
      <c r="O60" s="440"/>
      <c r="P60" s="328">
        <v>64</v>
      </c>
      <c r="Q60" s="328"/>
    </row>
    <row r="61" spans="1:17">
      <c r="A61" s="416">
        <v>52</v>
      </c>
      <c r="B61" s="325" t="s">
        <v>151</v>
      </c>
      <c r="C61" s="326" t="s">
        <v>152</v>
      </c>
      <c r="D61" s="417">
        <v>19</v>
      </c>
      <c r="E61" s="417">
        <v>19</v>
      </c>
      <c r="F61" s="417">
        <v>19</v>
      </c>
      <c r="G61" s="417">
        <v>19</v>
      </c>
      <c r="H61" s="417">
        <v>19</v>
      </c>
      <c r="I61" s="417">
        <v>19</v>
      </c>
      <c r="J61" s="339"/>
      <c r="K61" s="339"/>
      <c r="L61" s="339"/>
      <c r="M61" s="339"/>
      <c r="N61" s="439"/>
      <c r="O61" s="440"/>
      <c r="P61" s="328">
        <v>64</v>
      </c>
      <c r="Q61" s="328"/>
    </row>
    <row r="62" spans="1:17">
      <c r="A62" s="416">
        <v>53</v>
      </c>
      <c r="B62" s="325" t="s">
        <v>153</v>
      </c>
      <c r="C62" s="326" t="s">
        <v>154</v>
      </c>
      <c r="D62" s="417">
        <v>15</v>
      </c>
      <c r="E62" s="417">
        <v>15</v>
      </c>
      <c r="F62" s="417">
        <v>15</v>
      </c>
      <c r="G62" s="417">
        <v>15</v>
      </c>
      <c r="H62" s="417">
        <v>15</v>
      </c>
      <c r="I62" s="417">
        <v>15</v>
      </c>
      <c r="J62" s="339"/>
      <c r="K62" s="339"/>
      <c r="L62" s="339"/>
      <c r="M62" s="339"/>
      <c r="N62" s="439"/>
      <c r="O62" s="440"/>
      <c r="P62" s="328">
        <v>51</v>
      </c>
      <c r="Q62" s="328"/>
    </row>
    <row r="63" spans="1:17">
      <c r="A63" s="416">
        <v>54</v>
      </c>
      <c r="B63" s="325" t="s">
        <v>155</v>
      </c>
      <c r="C63" s="326" t="s">
        <v>156</v>
      </c>
      <c r="D63" s="417">
        <v>18</v>
      </c>
      <c r="E63" s="417">
        <v>18</v>
      </c>
      <c r="F63" s="417">
        <v>18</v>
      </c>
      <c r="G63" s="417">
        <v>18</v>
      </c>
      <c r="H63" s="417">
        <v>18</v>
      </c>
      <c r="I63" s="417">
        <v>18</v>
      </c>
      <c r="J63" s="339"/>
      <c r="K63" s="339"/>
      <c r="L63" s="339"/>
      <c r="M63" s="339"/>
      <c r="N63" s="439"/>
      <c r="O63" s="440"/>
      <c r="P63" s="328">
        <v>34</v>
      </c>
      <c r="Q63" s="328"/>
    </row>
    <row r="64" spans="1:17">
      <c r="A64" s="416">
        <v>55</v>
      </c>
      <c r="B64" s="325" t="s">
        <v>157</v>
      </c>
      <c r="C64" s="326" t="s">
        <v>158</v>
      </c>
      <c r="D64" s="417">
        <v>18</v>
      </c>
      <c r="E64" s="417">
        <v>18</v>
      </c>
      <c r="F64" s="417">
        <v>18</v>
      </c>
      <c r="G64" s="417">
        <v>18</v>
      </c>
      <c r="H64" s="417">
        <v>18</v>
      </c>
      <c r="I64" s="417">
        <v>18</v>
      </c>
      <c r="J64" s="339"/>
      <c r="K64" s="339"/>
      <c r="L64" s="339"/>
      <c r="M64" s="339"/>
      <c r="N64" s="439"/>
      <c r="O64" s="440"/>
      <c r="P64" s="328">
        <v>21</v>
      </c>
      <c r="Q64" s="328"/>
    </row>
    <row r="65" spans="1:17">
      <c r="A65" s="416">
        <v>56</v>
      </c>
      <c r="B65" s="329" t="s">
        <v>159</v>
      </c>
      <c r="C65" s="330" t="s">
        <v>160</v>
      </c>
      <c r="D65" s="417">
        <v>19</v>
      </c>
      <c r="E65" s="417">
        <v>19</v>
      </c>
      <c r="F65" s="417">
        <v>19</v>
      </c>
      <c r="G65" s="417">
        <v>19</v>
      </c>
      <c r="H65" s="417">
        <v>19</v>
      </c>
      <c r="I65" s="417">
        <v>19</v>
      </c>
      <c r="J65" s="339"/>
      <c r="K65" s="339"/>
      <c r="L65" s="339"/>
      <c r="M65" s="339"/>
      <c r="N65" s="439"/>
      <c r="O65" s="440"/>
      <c r="P65" s="328">
        <v>32</v>
      </c>
      <c r="Q65" s="328"/>
    </row>
    <row r="66" spans="1:17">
      <c r="A66" s="416">
        <v>57</v>
      </c>
      <c r="B66" s="329" t="s">
        <v>161</v>
      </c>
      <c r="C66" s="330" t="s">
        <v>162</v>
      </c>
      <c r="D66" s="417">
        <v>19</v>
      </c>
      <c r="E66" s="417">
        <v>19</v>
      </c>
      <c r="F66" s="417">
        <v>19</v>
      </c>
      <c r="G66" s="417">
        <v>19</v>
      </c>
      <c r="H66" s="417">
        <v>19</v>
      </c>
      <c r="I66" s="417">
        <v>19</v>
      </c>
      <c r="J66" s="434"/>
      <c r="K66" s="279"/>
      <c r="L66" s="339"/>
      <c r="M66" s="279"/>
      <c r="N66" s="339"/>
      <c r="O66" s="446"/>
      <c r="P66" s="328">
        <v>45</v>
      </c>
      <c r="Q66" s="328"/>
    </row>
    <row r="67" spans="1:17">
      <c r="A67" s="416">
        <v>58</v>
      </c>
      <c r="B67" s="331" t="s">
        <v>163</v>
      </c>
      <c r="C67" s="332" t="s">
        <v>164</v>
      </c>
      <c r="D67" s="417">
        <v>19</v>
      </c>
      <c r="E67" s="417">
        <v>19</v>
      </c>
      <c r="F67" s="417">
        <v>19</v>
      </c>
      <c r="G67" s="417">
        <v>19</v>
      </c>
      <c r="H67" s="417">
        <v>19</v>
      </c>
      <c r="I67" s="417">
        <v>19</v>
      </c>
      <c r="J67" s="434"/>
      <c r="K67" s="279"/>
      <c r="L67" s="339"/>
      <c r="M67" s="279"/>
      <c r="N67" s="339"/>
      <c r="O67" s="446"/>
      <c r="P67" s="328">
        <v>51</v>
      </c>
      <c r="Q67" s="328"/>
    </row>
    <row r="68" spans="1:17">
      <c r="A68" s="416">
        <v>59</v>
      </c>
      <c r="B68" s="325" t="s">
        <v>165</v>
      </c>
      <c r="C68" s="330" t="s">
        <v>166</v>
      </c>
      <c r="D68" s="417">
        <v>19</v>
      </c>
      <c r="E68" s="417">
        <v>19</v>
      </c>
      <c r="F68" s="417">
        <v>19</v>
      </c>
      <c r="G68" s="417">
        <v>19</v>
      </c>
      <c r="H68" s="417">
        <v>19</v>
      </c>
      <c r="I68" s="417">
        <v>19</v>
      </c>
      <c r="J68" s="434"/>
      <c r="K68" s="279"/>
      <c r="L68" s="339"/>
      <c r="M68" s="279"/>
      <c r="N68" s="339"/>
      <c r="O68" s="446"/>
      <c r="P68" s="328">
        <v>22</v>
      </c>
      <c r="Q68" s="328"/>
    </row>
    <row r="69" spans="1:17">
      <c r="A69" s="416">
        <v>60</v>
      </c>
      <c r="B69" s="345" t="s">
        <v>167</v>
      </c>
      <c r="C69" s="346" t="s">
        <v>168</v>
      </c>
      <c r="D69" s="417">
        <v>19</v>
      </c>
      <c r="E69" s="417">
        <v>19</v>
      </c>
      <c r="F69" s="417">
        <v>19</v>
      </c>
      <c r="G69" s="417">
        <v>19</v>
      </c>
      <c r="H69" s="417">
        <v>19</v>
      </c>
      <c r="I69" s="417">
        <v>19</v>
      </c>
      <c r="J69" s="434"/>
      <c r="K69" s="279"/>
      <c r="L69" s="339"/>
      <c r="M69" s="279"/>
      <c r="N69" s="339"/>
      <c r="O69" s="446"/>
      <c r="P69" s="328">
        <v>36</v>
      </c>
      <c r="Q69" s="328"/>
    </row>
    <row r="70" spans="1:16">
      <c r="A70" s="416">
        <v>61</v>
      </c>
      <c r="B70" s="325" t="s">
        <v>169</v>
      </c>
      <c r="C70" s="326" t="s">
        <v>170</v>
      </c>
      <c r="D70" s="441">
        <v>20</v>
      </c>
      <c r="E70" s="441">
        <v>20</v>
      </c>
      <c r="F70" s="441">
        <v>20</v>
      </c>
      <c r="G70" s="441">
        <v>20</v>
      </c>
      <c r="H70" s="441">
        <v>20</v>
      </c>
      <c r="I70" s="441">
        <v>20</v>
      </c>
      <c r="J70" s="434"/>
      <c r="K70" s="279"/>
      <c r="L70" s="339"/>
      <c r="M70" s="279"/>
      <c r="N70" s="339"/>
      <c r="O70" s="446"/>
      <c r="P70" s="347">
        <v>60</v>
      </c>
    </row>
    <row r="71" spans="1:16">
      <c r="A71" s="416">
        <v>62</v>
      </c>
      <c r="B71" s="325" t="s">
        <v>171</v>
      </c>
      <c r="C71" s="326" t="s">
        <v>172</v>
      </c>
      <c r="D71" s="441">
        <v>18</v>
      </c>
      <c r="E71" s="441">
        <v>18</v>
      </c>
      <c r="F71" s="441">
        <v>18</v>
      </c>
      <c r="G71" s="441">
        <v>18</v>
      </c>
      <c r="H71" s="441">
        <v>18</v>
      </c>
      <c r="I71" s="441">
        <v>18</v>
      </c>
      <c r="J71" s="434"/>
      <c r="K71" s="279"/>
      <c r="L71" s="339"/>
      <c r="M71" s="279"/>
      <c r="N71" s="339"/>
      <c r="O71" s="446"/>
      <c r="P71" s="348">
        <v>52</v>
      </c>
    </row>
    <row r="72" spans="1:16">
      <c r="A72" s="416">
        <v>63</v>
      </c>
      <c r="B72" s="325" t="s">
        <v>173</v>
      </c>
      <c r="C72" s="326" t="s">
        <v>174</v>
      </c>
      <c r="D72" s="441">
        <v>20</v>
      </c>
      <c r="E72" s="441">
        <v>20</v>
      </c>
      <c r="F72" s="441">
        <v>20</v>
      </c>
      <c r="G72" s="441">
        <v>20</v>
      </c>
      <c r="H72" s="441">
        <v>20</v>
      </c>
      <c r="I72" s="441">
        <v>20</v>
      </c>
      <c r="J72" s="339"/>
      <c r="K72" s="279"/>
      <c r="L72" s="339"/>
      <c r="M72" s="279"/>
      <c r="N72" s="339"/>
      <c r="O72" s="446"/>
      <c r="P72" s="348">
        <v>60</v>
      </c>
    </row>
    <row r="73" spans="1:16">
      <c r="A73" s="416">
        <v>64</v>
      </c>
      <c r="B73" s="325" t="s">
        <v>175</v>
      </c>
      <c r="C73" s="326" t="s">
        <v>176</v>
      </c>
      <c r="D73" s="441">
        <v>20</v>
      </c>
      <c r="E73" s="441">
        <v>20</v>
      </c>
      <c r="F73" s="441">
        <v>20</v>
      </c>
      <c r="G73" s="441">
        <v>20</v>
      </c>
      <c r="H73" s="441">
        <v>20</v>
      </c>
      <c r="I73" s="441">
        <v>20</v>
      </c>
      <c r="J73" s="339"/>
      <c r="K73" s="279"/>
      <c r="L73" s="339"/>
      <c r="M73" s="279"/>
      <c r="N73" s="339"/>
      <c r="O73" s="446"/>
      <c r="P73" s="348">
        <v>75</v>
      </c>
    </row>
    <row r="74" spans="1:16">
      <c r="A74" s="416">
        <v>65</v>
      </c>
      <c r="B74" s="325" t="s">
        <v>177</v>
      </c>
      <c r="C74" s="326" t="s">
        <v>178</v>
      </c>
      <c r="D74" s="441">
        <v>19</v>
      </c>
      <c r="E74" s="441">
        <v>19</v>
      </c>
      <c r="F74" s="441">
        <v>19</v>
      </c>
      <c r="G74" s="441">
        <v>19</v>
      </c>
      <c r="H74" s="441">
        <v>19</v>
      </c>
      <c r="I74" s="441">
        <v>19</v>
      </c>
      <c r="J74" s="339"/>
      <c r="K74" s="279"/>
      <c r="L74" s="339"/>
      <c r="M74" s="279"/>
      <c r="N74" s="339"/>
      <c r="O74" s="446"/>
      <c r="P74" s="348">
        <v>48</v>
      </c>
    </row>
    <row r="75" spans="1:16">
      <c r="A75" s="416">
        <v>66</v>
      </c>
      <c r="B75" s="325" t="s">
        <v>179</v>
      </c>
      <c r="C75" s="326" t="s">
        <v>180</v>
      </c>
      <c r="D75" s="441">
        <v>18</v>
      </c>
      <c r="E75" s="441">
        <v>18</v>
      </c>
      <c r="F75" s="441">
        <v>18</v>
      </c>
      <c r="G75" s="441">
        <v>18</v>
      </c>
      <c r="H75" s="441">
        <v>18</v>
      </c>
      <c r="I75" s="441">
        <v>18</v>
      </c>
      <c r="J75" s="339"/>
      <c r="K75" s="279"/>
      <c r="L75" s="339"/>
      <c r="M75" s="279"/>
      <c r="N75" s="339"/>
      <c r="O75" s="446"/>
      <c r="P75" s="348">
        <v>65</v>
      </c>
    </row>
    <row r="76" spans="1:16">
      <c r="A76" s="416">
        <v>67</v>
      </c>
      <c r="B76" s="325" t="s">
        <v>181</v>
      </c>
      <c r="C76" s="326" t="s">
        <v>182</v>
      </c>
      <c r="D76" s="441">
        <v>19</v>
      </c>
      <c r="E76" s="441">
        <v>19</v>
      </c>
      <c r="F76" s="441">
        <v>19</v>
      </c>
      <c r="G76" s="441">
        <v>19</v>
      </c>
      <c r="H76" s="441">
        <v>19</v>
      </c>
      <c r="I76" s="441">
        <v>19</v>
      </c>
      <c r="J76" s="242">
        <v>23</v>
      </c>
      <c r="K76" s="242">
        <v>23</v>
      </c>
      <c r="L76" s="242">
        <v>23</v>
      </c>
      <c r="M76" s="242">
        <v>23</v>
      </c>
      <c r="N76" s="242">
        <v>23</v>
      </c>
      <c r="O76" s="242">
        <v>23</v>
      </c>
      <c r="P76" s="348">
        <v>35</v>
      </c>
    </row>
    <row r="77" spans="1:16">
      <c r="A77" s="416">
        <v>68</v>
      </c>
      <c r="B77" s="325" t="s">
        <v>183</v>
      </c>
      <c r="C77" s="326" t="s">
        <v>184</v>
      </c>
      <c r="D77" s="441">
        <v>18</v>
      </c>
      <c r="E77" s="441">
        <v>18</v>
      </c>
      <c r="F77" s="441">
        <v>18</v>
      </c>
      <c r="G77" s="441">
        <v>18</v>
      </c>
      <c r="H77" s="441">
        <v>18</v>
      </c>
      <c r="I77" s="441">
        <v>18</v>
      </c>
      <c r="J77" s="339"/>
      <c r="K77" s="279"/>
      <c r="L77" s="339"/>
      <c r="M77" s="279"/>
      <c r="N77" s="339"/>
      <c r="O77" s="279"/>
      <c r="P77" s="348">
        <v>24</v>
      </c>
    </row>
    <row r="78" spans="1:16">
      <c r="A78" s="416">
        <v>69</v>
      </c>
      <c r="B78" s="325" t="s">
        <v>185</v>
      </c>
      <c r="C78" s="326" t="s">
        <v>186</v>
      </c>
      <c r="D78" s="441">
        <v>19</v>
      </c>
      <c r="E78" s="441">
        <v>19</v>
      </c>
      <c r="F78" s="441">
        <v>19</v>
      </c>
      <c r="G78" s="441">
        <v>19</v>
      </c>
      <c r="H78" s="441">
        <v>19</v>
      </c>
      <c r="I78" s="441">
        <v>19</v>
      </c>
      <c r="J78" s="339"/>
      <c r="K78" s="279"/>
      <c r="L78" s="339"/>
      <c r="M78" s="279"/>
      <c r="N78" s="339"/>
      <c r="O78" s="279"/>
      <c r="P78" s="348">
        <v>60</v>
      </c>
    </row>
    <row r="79" spans="1:16">
      <c r="A79" s="416">
        <v>70</v>
      </c>
      <c r="B79" s="325" t="s">
        <v>187</v>
      </c>
      <c r="C79" s="326" t="s">
        <v>188</v>
      </c>
      <c r="D79" s="441">
        <v>18</v>
      </c>
      <c r="E79" s="441">
        <v>18</v>
      </c>
      <c r="F79" s="441">
        <v>18</v>
      </c>
      <c r="G79" s="441">
        <v>18</v>
      </c>
      <c r="H79" s="441">
        <v>18</v>
      </c>
      <c r="I79" s="441">
        <v>18</v>
      </c>
      <c r="J79" s="339"/>
      <c r="K79" s="279"/>
      <c r="L79" s="339"/>
      <c r="M79" s="279"/>
      <c r="N79" s="339"/>
      <c r="O79" s="279"/>
      <c r="P79" s="348">
        <v>56</v>
      </c>
    </row>
    <row r="80" spans="1:16">
      <c r="A80" s="416">
        <v>71</v>
      </c>
      <c r="B80" s="325" t="s">
        <v>189</v>
      </c>
      <c r="C80" s="326" t="s">
        <v>190</v>
      </c>
      <c r="D80" s="441">
        <v>18</v>
      </c>
      <c r="E80" s="441">
        <v>18</v>
      </c>
      <c r="F80" s="441">
        <v>18</v>
      </c>
      <c r="G80" s="441">
        <v>18</v>
      </c>
      <c r="H80" s="441">
        <v>18</v>
      </c>
      <c r="I80" s="441">
        <v>18</v>
      </c>
      <c r="J80" s="339"/>
      <c r="K80" s="279"/>
      <c r="L80" s="339"/>
      <c r="M80" s="279"/>
      <c r="N80" s="339"/>
      <c r="O80" s="279"/>
      <c r="P80" s="348">
        <v>72</v>
      </c>
    </row>
    <row r="81" spans="1:16">
      <c r="A81" s="324">
        <v>72</v>
      </c>
      <c r="B81" s="325" t="s">
        <v>191</v>
      </c>
      <c r="C81" s="326" t="s">
        <v>192</v>
      </c>
      <c r="D81" s="441">
        <v>18</v>
      </c>
      <c r="E81" s="441">
        <v>18</v>
      </c>
      <c r="F81" s="441">
        <v>18</v>
      </c>
      <c r="G81" s="441">
        <v>18</v>
      </c>
      <c r="H81" s="441">
        <v>18</v>
      </c>
      <c r="I81" s="441">
        <v>18</v>
      </c>
      <c r="J81" s="339"/>
      <c r="K81" s="279"/>
      <c r="L81" s="339"/>
      <c r="M81" s="279"/>
      <c r="N81" s="339"/>
      <c r="O81" s="279"/>
      <c r="P81" s="348">
        <v>32</v>
      </c>
    </row>
    <row r="82" spans="1:16">
      <c r="A82" s="324">
        <v>73</v>
      </c>
      <c r="B82" s="325" t="s">
        <v>193</v>
      </c>
      <c r="C82" s="326" t="s">
        <v>194</v>
      </c>
      <c r="D82" s="441">
        <v>18</v>
      </c>
      <c r="E82" s="441">
        <v>18</v>
      </c>
      <c r="F82" s="441">
        <v>18</v>
      </c>
      <c r="G82" s="441">
        <v>18</v>
      </c>
      <c r="H82" s="441">
        <v>18</v>
      </c>
      <c r="I82" s="441">
        <v>18</v>
      </c>
      <c r="J82" s="339"/>
      <c r="K82" s="279"/>
      <c r="L82" s="339"/>
      <c r="M82" s="279"/>
      <c r="N82" s="339"/>
      <c r="O82" s="279"/>
      <c r="P82" s="348">
        <v>64</v>
      </c>
    </row>
    <row r="83" spans="1:16">
      <c r="A83" s="324">
        <v>74</v>
      </c>
      <c r="B83" s="325" t="s">
        <v>195</v>
      </c>
      <c r="C83" s="326" t="s">
        <v>196</v>
      </c>
      <c r="D83" s="441">
        <v>18</v>
      </c>
      <c r="E83" s="441">
        <v>18</v>
      </c>
      <c r="F83" s="441">
        <v>18</v>
      </c>
      <c r="G83" s="441">
        <v>18</v>
      </c>
      <c r="H83" s="441">
        <v>18</v>
      </c>
      <c r="I83" s="441">
        <v>18</v>
      </c>
      <c r="J83" s="339"/>
      <c r="K83" s="279"/>
      <c r="L83" s="339"/>
      <c r="M83" s="279"/>
      <c r="N83" s="339"/>
      <c r="O83" s="279"/>
      <c r="P83" s="348">
        <v>66</v>
      </c>
    </row>
    <row r="84" spans="1:16">
      <c r="A84" s="324">
        <v>75</v>
      </c>
      <c r="B84" s="325" t="s">
        <v>197</v>
      </c>
      <c r="C84" s="326" t="s">
        <v>198</v>
      </c>
      <c r="D84" s="441">
        <v>20</v>
      </c>
      <c r="E84" s="441">
        <v>20</v>
      </c>
      <c r="F84" s="441">
        <v>20</v>
      </c>
      <c r="G84" s="441">
        <v>20</v>
      </c>
      <c r="H84" s="441">
        <v>20</v>
      </c>
      <c r="I84" s="441">
        <v>20</v>
      </c>
      <c r="J84" s="339"/>
      <c r="K84" s="279"/>
      <c r="L84" s="339"/>
      <c r="M84" s="279"/>
      <c r="N84" s="339"/>
      <c r="O84" s="279"/>
      <c r="P84" s="348">
        <v>68</v>
      </c>
    </row>
    <row r="85" spans="1:16">
      <c r="A85" s="324">
        <v>76</v>
      </c>
      <c r="B85" s="325" t="s">
        <v>199</v>
      </c>
      <c r="C85" s="326" t="s">
        <v>200</v>
      </c>
      <c r="D85" s="441">
        <v>18</v>
      </c>
      <c r="E85" s="441">
        <v>18</v>
      </c>
      <c r="F85" s="441">
        <v>18</v>
      </c>
      <c r="G85" s="441">
        <v>18</v>
      </c>
      <c r="H85" s="441">
        <v>18</v>
      </c>
      <c r="I85" s="441">
        <v>18</v>
      </c>
      <c r="J85" s="339"/>
      <c r="K85" s="279"/>
      <c r="L85" s="339"/>
      <c r="M85" s="279"/>
      <c r="N85" s="339"/>
      <c r="O85" s="279"/>
      <c r="P85" s="348">
        <v>56</v>
      </c>
    </row>
    <row r="86" spans="1:16">
      <c r="A86" s="324">
        <v>77</v>
      </c>
      <c r="B86" s="325" t="s">
        <v>201</v>
      </c>
      <c r="C86" s="326" t="s">
        <v>202</v>
      </c>
      <c r="D86" s="441">
        <v>18</v>
      </c>
      <c r="E86" s="441">
        <v>18</v>
      </c>
      <c r="F86" s="441">
        <v>18</v>
      </c>
      <c r="G86" s="441">
        <v>18</v>
      </c>
      <c r="H86" s="441">
        <v>18</v>
      </c>
      <c r="I86" s="441">
        <v>18</v>
      </c>
      <c r="J86" s="339"/>
      <c r="K86" s="279"/>
      <c r="L86" s="339"/>
      <c r="M86" s="279"/>
      <c r="N86" s="339"/>
      <c r="O86" s="279"/>
      <c r="P86" s="348">
        <v>35</v>
      </c>
    </row>
    <row r="87" spans="1:16">
      <c r="A87" s="324">
        <v>78</v>
      </c>
      <c r="B87" s="325" t="s">
        <v>203</v>
      </c>
      <c r="C87" s="326" t="s">
        <v>204</v>
      </c>
      <c r="D87" s="441">
        <v>18</v>
      </c>
      <c r="E87" s="441">
        <v>18</v>
      </c>
      <c r="F87" s="441">
        <v>18</v>
      </c>
      <c r="G87" s="441">
        <v>18</v>
      </c>
      <c r="H87" s="441">
        <v>18</v>
      </c>
      <c r="I87" s="441">
        <v>18</v>
      </c>
      <c r="J87" s="339"/>
      <c r="K87" s="279"/>
      <c r="L87" s="339"/>
      <c r="M87" s="279"/>
      <c r="N87" s="339"/>
      <c r="O87" s="279"/>
      <c r="P87" s="348">
        <v>32</v>
      </c>
    </row>
    <row r="88" spans="1:16">
      <c r="A88" s="324">
        <v>79</v>
      </c>
      <c r="B88" s="325" t="s">
        <v>205</v>
      </c>
      <c r="C88" s="326" t="s">
        <v>206</v>
      </c>
      <c r="D88" s="441">
        <v>20</v>
      </c>
      <c r="E88" s="441">
        <v>20</v>
      </c>
      <c r="F88" s="441">
        <v>20</v>
      </c>
      <c r="G88" s="441">
        <v>20</v>
      </c>
      <c r="H88" s="441">
        <v>20</v>
      </c>
      <c r="I88" s="441">
        <v>20</v>
      </c>
      <c r="J88" s="339"/>
      <c r="K88" s="279"/>
      <c r="L88" s="339"/>
      <c r="M88" s="279"/>
      <c r="N88" s="339"/>
      <c r="O88" s="279"/>
      <c r="P88" s="348">
        <v>53</v>
      </c>
    </row>
    <row r="89" spans="1:16">
      <c r="A89" s="324">
        <v>80</v>
      </c>
      <c r="B89" s="325" t="s">
        <v>207</v>
      </c>
      <c r="C89" s="326" t="s">
        <v>208</v>
      </c>
      <c r="D89" s="441">
        <v>18</v>
      </c>
      <c r="E89" s="441">
        <v>18</v>
      </c>
      <c r="F89" s="441">
        <v>18</v>
      </c>
      <c r="G89" s="441">
        <v>18</v>
      </c>
      <c r="H89" s="441">
        <v>18</v>
      </c>
      <c r="I89" s="441">
        <v>18</v>
      </c>
      <c r="J89" s="339"/>
      <c r="K89" s="279"/>
      <c r="L89" s="339"/>
      <c r="M89" s="279"/>
      <c r="N89" s="339"/>
      <c r="O89" s="279"/>
      <c r="P89" s="348">
        <v>62</v>
      </c>
    </row>
    <row r="90" spans="1:16">
      <c r="A90" s="324">
        <v>81</v>
      </c>
      <c r="B90" s="325" t="s">
        <v>209</v>
      </c>
      <c r="C90" s="326" t="s">
        <v>210</v>
      </c>
      <c r="D90" s="441">
        <v>20</v>
      </c>
      <c r="E90" s="441">
        <v>20</v>
      </c>
      <c r="F90" s="441">
        <v>20</v>
      </c>
      <c r="G90" s="441">
        <v>20</v>
      </c>
      <c r="H90" s="441">
        <v>20</v>
      </c>
      <c r="I90" s="441">
        <v>20</v>
      </c>
      <c r="J90" s="339"/>
      <c r="K90" s="279"/>
      <c r="L90" s="339"/>
      <c r="M90" s="279"/>
      <c r="N90" s="339"/>
      <c r="O90" s="279"/>
      <c r="P90" s="348">
        <v>68</v>
      </c>
    </row>
    <row r="91" spans="1:16">
      <c r="A91" s="324">
        <v>82</v>
      </c>
      <c r="B91" s="325" t="s">
        <v>211</v>
      </c>
      <c r="C91" s="326" t="s">
        <v>212</v>
      </c>
      <c r="D91" s="441">
        <v>19</v>
      </c>
      <c r="E91" s="441">
        <v>19</v>
      </c>
      <c r="F91" s="441">
        <v>19</v>
      </c>
      <c r="G91" s="441">
        <v>19</v>
      </c>
      <c r="H91" s="441">
        <v>19</v>
      </c>
      <c r="I91" s="441">
        <v>19</v>
      </c>
      <c r="J91" s="339"/>
      <c r="K91" s="279"/>
      <c r="L91" s="339"/>
      <c r="M91" s="279"/>
      <c r="N91" s="339"/>
      <c r="O91" s="279"/>
      <c r="P91" s="348">
        <v>62</v>
      </c>
    </row>
    <row r="92" spans="1:16">
      <c r="A92" s="324">
        <v>83</v>
      </c>
      <c r="B92" s="325" t="s">
        <v>213</v>
      </c>
      <c r="C92" s="326" t="s">
        <v>214</v>
      </c>
      <c r="D92" s="441">
        <v>20</v>
      </c>
      <c r="E92" s="441">
        <v>20</v>
      </c>
      <c r="F92" s="441">
        <v>20</v>
      </c>
      <c r="G92" s="441">
        <v>20</v>
      </c>
      <c r="H92" s="441">
        <v>20</v>
      </c>
      <c r="I92" s="441">
        <v>20</v>
      </c>
      <c r="J92" s="339"/>
      <c r="K92" s="279"/>
      <c r="L92" s="339"/>
      <c r="M92" s="279"/>
      <c r="N92" s="339"/>
      <c r="O92" s="279"/>
      <c r="P92" s="348">
        <v>35</v>
      </c>
    </row>
    <row r="93" spans="1:16">
      <c r="A93" s="324">
        <v>84</v>
      </c>
      <c r="B93" s="325" t="s">
        <v>215</v>
      </c>
      <c r="C93" s="326" t="s">
        <v>216</v>
      </c>
      <c r="D93" s="441">
        <v>20</v>
      </c>
      <c r="E93" s="441">
        <v>20</v>
      </c>
      <c r="F93" s="441">
        <v>20</v>
      </c>
      <c r="G93" s="441">
        <v>20</v>
      </c>
      <c r="H93" s="441">
        <v>20</v>
      </c>
      <c r="I93" s="441">
        <v>20</v>
      </c>
      <c r="J93" s="339"/>
      <c r="K93" s="279"/>
      <c r="L93" s="339"/>
      <c r="M93" s="279"/>
      <c r="N93" s="339"/>
      <c r="O93" s="279"/>
      <c r="P93" s="348">
        <v>64</v>
      </c>
    </row>
    <row r="94" spans="1:16">
      <c r="A94" s="324">
        <v>85</v>
      </c>
      <c r="B94" s="325" t="s">
        <v>217</v>
      </c>
      <c r="C94" s="326" t="s">
        <v>218</v>
      </c>
      <c r="D94" s="441">
        <v>18</v>
      </c>
      <c r="E94" s="441">
        <v>18</v>
      </c>
      <c r="F94" s="441">
        <v>18</v>
      </c>
      <c r="G94" s="441">
        <v>18</v>
      </c>
      <c r="H94" s="441">
        <v>18</v>
      </c>
      <c r="I94" s="441">
        <v>18</v>
      </c>
      <c r="J94" s="339"/>
      <c r="K94" s="279"/>
      <c r="L94" s="339"/>
      <c r="M94" s="279"/>
      <c r="N94" s="339"/>
      <c r="O94" s="279"/>
      <c r="P94" s="348">
        <v>64</v>
      </c>
    </row>
    <row r="95" spans="1:16">
      <c r="A95" s="324">
        <v>86</v>
      </c>
      <c r="B95" s="325" t="s">
        <v>219</v>
      </c>
      <c r="C95" s="326" t="s">
        <v>220</v>
      </c>
      <c r="D95" s="441">
        <v>18</v>
      </c>
      <c r="E95" s="441">
        <v>18</v>
      </c>
      <c r="F95" s="441">
        <v>18</v>
      </c>
      <c r="G95" s="441">
        <v>18</v>
      </c>
      <c r="H95" s="441">
        <v>18</v>
      </c>
      <c r="I95" s="441">
        <v>18</v>
      </c>
      <c r="J95" s="339"/>
      <c r="K95" s="279"/>
      <c r="L95" s="339"/>
      <c r="M95" s="279"/>
      <c r="N95" s="339"/>
      <c r="O95" s="279"/>
      <c r="P95" s="348">
        <v>62</v>
      </c>
    </row>
    <row r="96" spans="1:16">
      <c r="A96" s="324">
        <v>87</v>
      </c>
      <c r="B96" s="325" t="s">
        <v>221</v>
      </c>
      <c r="C96" s="326" t="s">
        <v>222</v>
      </c>
      <c r="D96" s="441">
        <v>18</v>
      </c>
      <c r="E96" s="441">
        <v>18</v>
      </c>
      <c r="F96" s="441">
        <v>18</v>
      </c>
      <c r="G96" s="441">
        <v>18</v>
      </c>
      <c r="H96" s="441">
        <v>18</v>
      </c>
      <c r="I96" s="441">
        <v>18</v>
      </c>
      <c r="J96" s="339"/>
      <c r="K96" s="279"/>
      <c r="L96" s="339"/>
      <c r="M96" s="279"/>
      <c r="N96" s="339"/>
      <c r="O96" s="279"/>
      <c r="P96" s="348">
        <v>53</v>
      </c>
    </row>
    <row r="97" spans="1:16">
      <c r="A97" s="324">
        <v>88</v>
      </c>
      <c r="B97" s="325" t="s">
        <v>223</v>
      </c>
      <c r="C97" s="326" t="s">
        <v>224</v>
      </c>
      <c r="D97" s="441">
        <v>19</v>
      </c>
      <c r="E97" s="441">
        <v>19</v>
      </c>
      <c r="F97" s="441">
        <v>19</v>
      </c>
      <c r="G97" s="441">
        <v>19</v>
      </c>
      <c r="H97" s="441">
        <v>19</v>
      </c>
      <c r="I97" s="441">
        <v>19</v>
      </c>
      <c r="J97" s="339"/>
      <c r="K97" s="279"/>
      <c r="L97" s="339"/>
      <c r="M97" s="279"/>
      <c r="N97" s="339"/>
      <c r="O97" s="279"/>
      <c r="P97" s="348">
        <v>33</v>
      </c>
    </row>
    <row r="98" spans="1:16">
      <c r="A98" s="324">
        <v>89</v>
      </c>
      <c r="B98" s="349" t="s">
        <v>225</v>
      </c>
      <c r="C98" s="350" t="s">
        <v>226</v>
      </c>
      <c r="D98" s="441">
        <v>19</v>
      </c>
      <c r="E98" s="441">
        <v>19</v>
      </c>
      <c r="F98" s="441">
        <v>19</v>
      </c>
      <c r="G98" s="441">
        <v>19</v>
      </c>
      <c r="H98" s="441">
        <v>19</v>
      </c>
      <c r="I98" s="441">
        <v>19</v>
      </c>
      <c r="J98" s="339"/>
      <c r="K98" s="279"/>
      <c r="L98" s="339"/>
      <c r="M98" s="279"/>
      <c r="N98" s="339"/>
      <c r="O98" s="279"/>
      <c r="P98" s="348">
        <v>51</v>
      </c>
    </row>
    <row r="99" spans="1:16">
      <c r="A99" s="324">
        <v>90</v>
      </c>
      <c r="B99" s="233" t="s">
        <v>227</v>
      </c>
      <c r="C99" s="351" t="s">
        <v>228</v>
      </c>
      <c r="D99" s="441">
        <v>19</v>
      </c>
      <c r="E99" s="441">
        <v>19</v>
      </c>
      <c r="F99" s="441">
        <v>19</v>
      </c>
      <c r="G99" s="441">
        <v>19</v>
      </c>
      <c r="H99" s="441">
        <v>19</v>
      </c>
      <c r="I99" s="441">
        <v>19</v>
      </c>
      <c r="J99" s="339"/>
      <c r="K99" s="279"/>
      <c r="L99" s="339"/>
      <c r="M99" s="279"/>
      <c r="N99" s="339"/>
      <c r="O99" s="279"/>
      <c r="P99" s="348">
        <v>48</v>
      </c>
    </row>
    <row r="100" spans="1:16">
      <c r="A100" s="324">
        <v>91</v>
      </c>
      <c r="B100" s="233" t="s">
        <v>229</v>
      </c>
      <c r="C100" s="351" t="s">
        <v>230</v>
      </c>
      <c r="D100" s="441">
        <v>18</v>
      </c>
      <c r="E100" s="441">
        <v>18</v>
      </c>
      <c r="F100" s="441">
        <v>18</v>
      </c>
      <c r="G100" s="441">
        <v>18</v>
      </c>
      <c r="H100" s="441">
        <v>18</v>
      </c>
      <c r="I100" s="441">
        <v>18</v>
      </c>
      <c r="J100" s="339"/>
      <c r="K100" s="279"/>
      <c r="L100" s="339"/>
      <c r="M100" s="279"/>
      <c r="N100" s="339"/>
      <c r="O100" s="279"/>
      <c r="P100" s="348">
        <v>68</v>
      </c>
    </row>
    <row r="101" spans="1:16">
      <c r="A101" s="324">
        <v>92</v>
      </c>
      <c r="B101" s="233" t="s">
        <v>231</v>
      </c>
      <c r="C101" s="351" t="s">
        <v>232</v>
      </c>
      <c r="D101" s="441">
        <v>18</v>
      </c>
      <c r="E101" s="441">
        <v>18</v>
      </c>
      <c r="F101" s="441">
        <v>18</v>
      </c>
      <c r="G101" s="441">
        <v>18</v>
      </c>
      <c r="H101" s="441">
        <v>18</v>
      </c>
      <c r="I101" s="441">
        <v>18</v>
      </c>
      <c r="J101" s="339"/>
      <c r="K101" s="279"/>
      <c r="L101" s="339"/>
      <c r="M101" s="279"/>
      <c r="N101" s="339"/>
      <c r="O101" s="279"/>
      <c r="P101" s="348">
        <v>66</v>
      </c>
    </row>
    <row r="102" spans="1:16">
      <c r="A102" s="324">
        <v>93</v>
      </c>
      <c r="B102" s="233" t="s">
        <v>233</v>
      </c>
      <c r="C102" s="351" t="s">
        <v>234</v>
      </c>
      <c r="D102" s="441">
        <v>18</v>
      </c>
      <c r="E102" s="441">
        <v>18</v>
      </c>
      <c r="F102" s="441">
        <v>18</v>
      </c>
      <c r="G102" s="441">
        <v>18</v>
      </c>
      <c r="H102" s="441">
        <v>18</v>
      </c>
      <c r="I102" s="441">
        <v>18</v>
      </c>
      <c r="J102" s="339"/>
      <c r="K102" s="279"/>
      <c r="L102" s="339"/>
      <c r="M102" s="279"/>
      <c r="N102" s="339"/>
      <c r="O102" s="279"/>
      <c r="P102" s="348">
        <v>70</v>
      </c>
    </row>
    <row r="103" spans="1:16">
      <c r="A103" s="324">
        <v>94</v>
      </c>
      <c r="B103" s="233" t="s">
        <v>235</v>
      </c>
      <c r="C103" s="351" t="s">
        <v>236</v>
      </c>
      <c r="D103" s="441">
        <v>18</v>
      </c>
      <c r="E103" s="441">
        <v>18</v>
      </c>
      <c r="F103" s="441">
        <v>18</v>
      </c>
      <c r="G103" s="441">
        <v>18</v>
      </c>
      <c r="H103" s="441">
        <v>18</v>
      </c>
      <c r="I103" s="441">
        <v>18</v>
      </c>
      <c r="J103" s="445">
        <v>23</v>
      </c>
      <c r="K103" s="445">
        <v>23</v>
      </c>
      <c r="L103" s="445">
        <v>23</v>
      </c>
      <c r="M103" s="445">
        <v>23</v>
      </c>
      <c r="N103" s="445">
        <v>23</v>
      </c>
      <c r="O103" s="445">
        <v>23</v>
      </c>
      <c r="P103" s="348">
        <v>68</v>
      </c>
    </row>
    <row r="104" spans="1:16">
      <c r="A104" s="324">
        <v>95</v>
      </c>
      <c r="B104" s="233" t="s">
        <v>237</v>
      </c>
      <c r="C104" s="351" t="s">
        <v>238</v>
      </c>
      <c r="D104" s="441">
        <v>19</v>
      </c>
      <c r="E104" s="441">
        <v>19</v>
      </c>
      <c r="F104" s="441">
        <v>19</v>
      </c>
      <c r="G104" s="441">
        <v>19</v>
      </c>
      <c r="H104" s="441">
        <v>19</v>
      </c>
      <c r="I104" s="441">
        <v>19</v>
      </c>
      <c r="J104" s="339"/>
      <c r="K104" s="279"/>
      <c r="L104" s="339"/>
      <c r="M104" s="279"/>
      <c r="N104" s="339"/>
      <c r="O104" s="279"/>
      <c r="P104" s="348">
        <v>70</v>
      </c>
    </row>
    <row r="105" spans="1:16">
      <c r="A105" s="324">
        <v>96</v>
      </c>
      <c r="B105" s="233" t="s">
        <v>239</v>
      </c>
      <c r="C105" s="351" t="s">
        <v>240</v>
      </c>
      <c r="D105" s="441">
        <v>18</v>
      </c>
      <c r="E105" s="441">
        <v>18</v>
      </c>
      <c r="F105" s="441">
        <v>18</v>
      </c>
      <c r="G105" s="441">
        <v>18</v>
      </c>
      <c r="H105" s="441">
        <v>18</v>
      </c>
      <c r="I105" s="441">
        <v>18</v>
      </c>
      <c r="J105" s="339"/>
      <c r="K105" s="279"/>
      <c r="L105" s="339"/>
      <c r="M105" s="279"/>
      <c r="N105" s="339"/>
      <c r="O105" s="279"/>
      <c r="P105" s="348">
        <v>71</v>
      </c>
    </row>
    <row r="106" spans="1:16">
      <c r="A106" s="324">
        <v>97</v>
      </c>
      <c r="B106" s="233" t="s">
        <v>241</v>
      </c>
      <c r="C106" s="351" t="s">
        <v>242</v>
      </c>
      <c r="D106" s="441">
        <v>19</v>
      </c>
      <c r="E106" s="441">
        <v>19</v>
      </c>
      <c r="F106" s="441">
        <v>19</v>
      </c>
      <c r="G106" s="441">
        <v>19</v>
      </c>
      <c r="H106" s="441">
        <v>19</v>
      </c>
      <c r="I106" s="441">
        <v>19</v>
      </c>
      <c r="J106" s="339"/>
      <c r="K106" s="279"/>
      <c r="L106" s="339"/>
      <c r="M106" s="279"/>
      <c r="N106" s="339"/>
      <c r="O106" s="279"/>
      <c r="P106" s="348">
        <v>74</v>
      </c>
    </row>
    <row r="107" spans="1:16">
      <c r="A107" s="324">
        <v>98</v>
      </c>
      <c r="B107" s="233" t="s">
        <v>243</v>
      </c>
      <c r="C107" s="351" t="s">
        <v>244</v>
      </c>
      <c r="D107" s="441">
        <v>18</v>
      </c>
      <c r="E107" s="441">
        <v>18</v>
      </c>
      <c r="F107" s="441">
        <v>18</v>
      </c>
      <c r="G107" s="441">
        <v>18</v>
      </c>
      <c r="H107" s="441">
        <v>18</v>
      </c>
      <c r="I107" s="441">
        <v>18</v>
      </c>
      <c r="J107" s="339"/>
      <c r="K107" s="279"/>
      <c r="L107" s="339"/>
      <c r="M107" s="279"/>
      <c r="N107" s="339"/>
      <c r="O107" s="279"/>
      <c r="P107" s="348">
        <v>64</v>
      </c>
    </row>
    <row r="108" spans="1:16">
      <c r="A108" s="324">
        <v>99</v>
      </c>
      <c r="B108" s="233" t="s">
        <v>245</v>
      </c>
      <c r="C108" s="351" t="s">
        <v>246</v>
      </c>
      <c r="D108" s="441">
        <v>18</v>
      </c>
      <c r="E108" s="441">
        <v>18</v>
      </c>
      <c r="F108" s="441">
        <v>18</v>
      </c>
      <c r="G108" s="441">
        <v>18</v>
      </c>
      <c r="H108" s="441">
        <v>18</v>
      </c>
      <c r="I108" s="441">
        <v>18</v>
      </c>
      <c r="J108" s="339"/>
      <c r="K108" s="279"/>
      <c r="L108" s="339"/>
      <c r="M108" s="279"/>
      <c r="N108" s="339"/>
      <c r="O108" s="279"/>
      <c r="P108" s="348">
        <v>68</v>
      </c>
    </row>
    <row r="109" spans="1:16">
      <c r="A109" s="324">
        <v>100</v>
      </c>
      <c r="B109" s="233" t="s">
        <v>247</v>
      </c>
      <c r="C109" s="351" t="s">
        <v>248</v>
      </c>
      <c r="D109" s="441">
        <v>18</v>
      </c>
      <c r="E109" s="441">
        <v>18</v>
      </c>
      <c r="F109" s="441">
        <v>18</v>
      </c>
      <c r="G109" s="441">
        <v>18</v>
      </c>
      <c r="H109" s="441">
        <v>18</v>
      </c>
      <c r="I109" s="441">
        <v>18</v>
      </c>
      <c r="J109" s="339"/>
      <c r="K109" s="279"/>
      <c r="L109" s="339"/>
      <c r="M109" s="279"/>
      <c r="N109" s="339"/>
      <c r="O109" s="279"/>
      <c r="P109" s="348">
        <v>60</v>
      </c>
    </row>
    <row r="110" spans="1:16">
      <c r="A110" s="324">
        <v>101</v>
      </c>
      <c r="B110" s="233" t="s">
        <v>249</v>
      </c>
      <c r="C110" s="351" t="s">
        <v>250</v>
      </c>
      <c r="D110" s="441">
        <v>19</v>
      </c>
      <c r="E110" s="441">
        <v>19</v>
      </c>
      <c r="F110" s="441">
        <v>19</v>
      </c>
      <c r="G110" s="441">
        <v>19</v>
      </c>
      <c r="H110" s="441">
        <v>19</v>
      </c>
      <c r="I110" s="441">
        <v>19</v>
      </c>
      <c r="J110" s="339"/>
      <c r="K110" s="279"/>
      <c r="L110" s="339"/>
      <c r="M110" s="279"/>
      <c r="N110" s="339"/>
      <c r="O110" s="279"/>
      <c r="P110" s="348">
        <v>70</v>
      </c>
    </row>
    <row r="111" spans="1:16">
      <c r="A111" s="324">
        <v>102</v>
      </c>
      <c r="B111" s="233" t="s">
        <v>251</v>
      </c>
      <c r="C111" s="351" t="s">
        <v>252</v>
      </c>
      <c r="D111" s="441">
        <v>18</v>
      </c>
      <c r="E111" s="441">
        <v>18</v>
      </c>
      <c r="F111" s="441">
        <v>18</v>
      </c>
      <c r="G111" s="441">
        <v>18</v>
      </c>
      <c r="H111" s="441">
        <v>18</v>
      </c>
      <c r="I111" s="441">
        <v>18</v>
      </c>
      <c r="J111" s="339"/>
      <c r="K111" s="279"/>
      <c r="L111" s="339"/>
      <c r="M111" s="279"/>
      <c r="N111" s="339"/>
      <c r="O111" s="279"/>
      <c r="P111" s="348">
        <v>68</v>
      </c>
    </row>
    <row r="112" spans="1:16">
      <c r="A112" s="324">
        <v>103</v>
      </c>
      <c r="B112" s="233" t="s">
        <v>253</v>
      </c>
      <c r="C112" s="351" t="s">
        <v>254</v>
      </c>
      <c r="D112" s="441">
        <v>18</v>
      </c>
      <c r="E112" s="441">
        <v>18</v>
      </c>
      <c r="F112" s="441">
        <v>18</v>
      </c>
      <c r="G112" s="441">
        <v>18</v>
      </c>
      <c r="H112" s="441">
        <v>18</v>
      </c>
      <c r="I112" s="441">
        <v>18</v>
      </c>
      <c r="J112" s="339"/>
      <c r="K112" s="279"/>
      <c r="L112" s="339"/>
      <c r="M112" s="279"/>
      <c r="N112" s="339"/>
      <c r="O112" s="279"/>
      <c r="P112" s="348">
        <v>71</v>
      </c>
    </row>
    <row r="113" spans="1:16">
      <c r="A113" s="324">
        <v>104</v>
      </c>
      <c r="B113" s="233" t="s">
        <v>255</v>
      </c>
      <c r="C113" s="351" t="s">
        <v>256</v>
      </c>
      <c r="D113" s="441">
        <v>17</v>
      </c>
      <c r="E113" s="441">
        <v>17</v>
      </c>
      <c r="F113" s="441">
        <v>17</v>
      </c>
      <c r="G113" s="441">
        <v>17</v>
      </c>
      <c r="H113" s="441">
        <v>17</v>
      </c>
      <c r="I113" s="441">
        <v>17</v>
      </c>
      <c r="J113" s="339"/>
      <c r="K113" s="279"/>
      <c r="L113" s="339"/>
      <c r="M113" s="279"/>
      <c r="N113" s="339"/>
      <c r="O113" s="279"/>
      <c r="P113" s="348">
        <v>70</v>
      </c>
    </row>
    <row r="114" spans="1:16">
      <c r="A114" s="324">
        <v>105</v>
      </c>
      <c r="B114" s="233" t="s">
        <v>257</v>
      </c>
      <c r="C114" s="351" t="s">
        <v>258</v>
      </c>
      <c r="D114" s="441">
        <v>19</v>
      </c>
      <c r="E114" s="441">
        <v>19</v>
      </c>
      <c r="F114" s="441">
        <v>19</v>
      </c>
      <c r="G114" s="441">
        <v>19</v>
      </c>
      <c r="H114" s="441">
        <v>19</v>
      </c>
      <c r="I114" s="441">
        <v>19</v>
      </c>
      <c r="J114" s="339"/>
      <c r="K114" s="279"/>
      <c r="L114" s="339"/>
      <c r="M114" s="279"/>
      <c r="N114" s="339"/>
      <c r="O114" s="279"/>
      <c r="P114" s="348">
        <v>70</v>
      </c>
    </row>
    <row r="115" spans="1:16">
      <c r="A115" s="324">
        <v>106</v>
      </c>
      <c r="B115" s="233" t="s">
        <v>259</v>
      </c>
      <c r="C115" s="351" t="s">
        <v>260</v>
      </c>
      <c r="D115" s="441">
        <v>19</v>
      </c>
      <c r="E115" s="441">
        <v>19</v>
      </c>
      <c r="F115" s="441">
        <v>19</v>
      </c>
      <c r="G115" s="441">
        <v>19</v>
      </c>
      <c r="H115" s="441">
        <v>19</v>
      </c>
      <c r="I115" s="441">
        <v>19</v>
      </c>
      <c r="J115" s="339"/>
      <c r="K115" s="279"/>
      <c r="L115" s="339"/>
      <c r="M115" s="279"/>
      <c r="N115" s="339"/>
      <c r="O115" s="279"/>
      <c r="P115" s="348">
        <v>70</v>
      </c>
    </row>
    <row r="116" spans="1:16">
      <c r="A116" s="324">
        <v>107</v>
      </c>
      <c r="B116" s="233" t="s">
        <v>261</v>
      </c>
      <c r="C116" s="351" t="s">
        <v>262</v>
      </c>
      <c r="D116" s="441">
        <v>18</v>
      </c>
      <c r="E116" s="441">
        <v>18</v>
      </c>
      <c r="F116" s="441">
        <v>18</v>
      </c>
      <c r="G116" s="441">
        <v>18</v>
      </c>
      <c r="H116" s="441">
        <v>18</v>
      </c>
      <c r="I116" s="441">
        <v>18</v>
      </c>
      <c r="J116" s="339"/>
      <c r="K116" s="279"/>
      <c r="L116" s="339"/>
      <c r="M116" s="279"/>
      <c r="N116" s="339"/>
      <c r="O116" s="279"/>
      <c r="P116" s="348">
        <v>67</v>
      </c>
    </row>
    <row r="117" spans="1:16">
      <c r="A117" s="324">
        <v>108</v>
      </c>
      <c r="B117" s="233" t="s">
        <v>263</v>
      </c>
      <c r="C117" s="351" t="s">
        <v>264</v>
      </c>
      <c r="D117" s="441">
        <v>19</v>
      </c>
      <c r="E117" s="441">
        <v>19</v>
      </c>
      <c r="F117" s="441">
        <v>19</v>
      </c>
      <c r="G117" s="441">
        <v>19</v>
      </c>
      <c r="H117" s="441">
        <v>19</v>
      </c>
      <c r="I117" s="441">
        <v>19</v>
      </c>
      <c r="J117" s="339"/>
      <c r="K117" s="279"/>
      <c r="L117" s="339"/>
      <c r="M117" s="279"/>
      <c r="N117" s="339"/>
      <c r="O117" s="279"/>
      <c r="P117" s="348">
        <v>62</v>
      </c>
    </row>
    <row r="118" spans="1:16">
      <c r="A118" s="324">
        <v>109</v>
      </c>
      <c r="B118" s="233" t="s">
        <v>265</v>
      </c>
      <c r="C118" s="351" t="s">
        <v>266</v>
      </c>
      <c r="D118" s="441">
        <v>18</v>
      </c>
      <c r="E118" s="441">
        <v>18</v>
      </c>
      <c r="F118" s="441">
        <v>18</v>
      </c>
      <c r="G118" s="441">
        <v>18</v>
      </c>
      <c r="H118" s="441">
        <v>18</v>
      </c>
      <c r="I118" s="441">
        <v>18</v>
      </c>
      <c r="J118" s="339"/>
      <c r="K118" s="279"/>
      <c r="L118" s="339"/>
      <c r="M118" s="279"/>
      <c r="N118" s="339"/>
      <c r="O118" s="279"/>
      <c r="P118" s="352">
        <v>65</v>
      </c>
    </row>
    <row r="119" spans="1:16">
      <c r="A119" s="324">
        <v>110</v>
      </c>
      <c r="B119" s="233" t="s">
        <v>267</v>
      </c>
      <c r="C119" s="351" t="s">
        <v>268</v>
      </c>
      <c r="D119" s="441">
        <v>20</v>
      </c>
      <c r="E119" s="441">
        <v>20</v>
      </c>
      <c r="F119" s="441">
        <v>20</v>
      </c>
      <c r="G119" s="441">
        <v>20</v>
      </c>
      <c r="H119" s="441">
        <v>20</v>
      </c>
      <c r="I119" s="441">
        <v>20</v>
      </c>
      <c r="J119" s="445">
        <v>24</v>
      </c>
      <c r="K119" s="445">
        <v>24</v>
      </c>
      <c r="L119" s="445">
        <v>24</v>
      </c>
      <c r="M119" s="445">
        <v>24</v>
      </c>
      <c r="N119" s="445">
        <v>24</v>
      </c>
      <c r="O119" s="445">
        <v>24</v>
      </c>
      <c r="P119" s="348">
        <v>70</v>
      </c>
    </row>
    <row r="120" spans="1:16">
      <c r="A120" s="324">
        <v>111</v>
      </c>
      <c r="B120" s="233" t="s">
        <v>269</v>
      </c>
      <c r="C120" s="351" t="s">
        <v>270</v>
      </c>
      <c r="D120" s="441">
        <v>18</v>
      </c>
      <c r="E120" s="441">
        <v>18</v>
      </c>
      <c r="F120" s="441">
        <v>18</v>
      </c>
      <c r="G120" s="441">
        <v>18</v>
      </c>
      <c r="H120" s="441">
        <v>18</v>
      </c>
      <c r="I120" s="441">
        <v>18</v>
      </c>
      <c r="J120" s="339"/>
      <c r="K120" s="279"/>
      <c r="L120" s="339"/>
      <c r="M120" s="279"/>
      <c r="N120" s="339"/>
      <c r="O120" s="279"/>
      <c r="P120" s="348">
        <v>70</v>
      </c>
    </row>
    <row r="121" spans="1:16">
      <c r="A121" s="324">
        <v>112</v>
      </c>
      <c r="B121" s="233" t="s">
        <v>271</v>
      </c>
      <c r="C121" s="351" t="s">
        <v>272</v>
      </c>
      <c r="D121" s="441">
        <v>20</v>
      </c>
      <c r="E121" s="441">
        <v>20</v>
      </c>
      <c r="F121" s="441">
        <v>20</v>
      </c>
      <c r="G121" s="441">
        <v>20</v>
      </c>
      <c r="H121" s="441">
        <v>20</v>
      </c>
      <c r="I121" s="441">
        <v>20</v>
      </c>
      <c r="J121" s="339"/>
      <c r="K121" s="279"/>
      <c r="L121" s="339"/>
      <c r="M121" s="279"/>
      <c r="N121" s="339"/>
      <c r="O121" s="279"/>
      <c r="P121" s="348">
        <v>72</v>
      </c>
    </row>
    <row r="122" spans="1:16">
      <c r="A122" s="324">
        <v>113</v>
      </c>
      <c r="B122" s="233" t="s">
        <v>273</v>
      </c>
      <c r="C122" s="351" t="s">
        <v>274</v>
      </c>
      <c r="D122" s="441">
        <v>17</v>
      </c>
      <c r="E122" s="441">
        <v>17</v>
      </c>
      <c r="F122" s="441">
        <v>17</v>
      </c>
      <c r="G122" s="441">
        <v>17</v>
      </c>
      <c r="H122" s="441">
        <v>17</v>
      </c>
      <c r="I122" s="441">
        <v>17</v>
      </c>
      <c r="J122" s="339"/>
      <c r="K122" s="279"/>
      <c r="L122" s="339"/>
      <c r="M122" s="279"/>
      <c r="N122" s="339"/>
      <c r="O122" s="279"/>
      <c r="P122" s="348">
        <v>71</v>
      </c>
    </row>
    <row r="123" spans="1:16">
      <c r="A123" s="324">
        <v>114</v>
      </c>
      <c r="B123" s="233" t="s">
        <v>275</v>
      </c>
      <c r="C123" s="351" t="s">
        <v>276</v>
      </c>
      <c r="D123" s="441">
        <v>18</v>
      </c>
      <c r="E123" s="441">
        <v>18</v>
      </c>
      <c r="F123" s="441">
        <v>18</v>
      </c>
      <c r="G123" s="441">
        <v>18</v>
      </c>
      <c r="H123" s="441">
        <v>18</v>
      </c>
      <c r="I123" s="441">
        <v>18</v>
      </c>
      <c r="J123" s="339"/>
      <c r="K123" s="279"/>
      <c r="L123" s="339"/>
      <c r="M123" s="279"/>
      <c r="N123" s="339"/>
      <c r="O123" s="279"/>
      <c r="P123" s="348">
        <v>71</v>
      </c>
    </row>
    <row r="124" hidden="1" spans="1:16">
      <c r="A124" s="324">
        <v>115</v>
      </c>
      <c r="B124" s="442"/>
      <c r="C124" s="440"/>
      <c r="D124" s="443"/>
      <c r="E124" s="279"/>
      <c r="F124" s="339"/>
      <c r="G124" s="279"/>
      <c r="H124" s="444"/>
      <c r="I124" s="447"/>
      <c r="J124" s="339"/>
      <c r="K124" s="279"/>
      <c r="L124" s="339"/>
      <c r="M124" s="279"/>
      <c r="N124" s="339"/>
      <c r="O124" s="279"/>
      <c r="P124" s="448"/>
    </row>
    <row r="125" hidden="1" spans="1:16">
      <c r="A125" s="324">
        <v>116</v>
      </c>
      <c r="B125" s="442"/>
      <c r="C125" s="440"/>
      <c r="D125" s="445"/>
      <c r="E125" s="279"/>
      <c r="F125" s="339"/>
      <c r="G125" s="279"/>
      <c r="H125" s="444"/>
      <c r="I125" s="447"/>
      <c r="J125" s="339"/>
      <c r="K125" s="279"/>
      <c r="L125" s="339"/>
      <c r="M125" s="279"/>
      <c r="N125" s="339"/>
      <c r="O125" s="279"/>
      <c r="P125" s="448"/>
    </row>
    <row r="126" hidden="1" spans="1:16">
      <c r="A126" s="324">
        <v>117</v>
      </c>
      <c r="B126" s="442"/>
      <c r="C126" s="440"/>
      <c r="D126" s="445"/>
      <c r="E126" s="279"/>
      <c r="F126" s="339"/>
      <c r="G126" s="279"/>
      <c r="H126" s="444"/>
      <c r="I126" s="447"/>
      <c r="J126" s="339"/>
      <c r="K126" s="279"/>
      <c r="L126" s="339"/>
      <c r="M126" s="279"/>
      <c r="N126" s="339"/>
      <c r="O126" s="279"/>
      <c r="P126" s="448"/>
    </row>
    <row r="127" hidden="1" spans="1:16">
      <c r="A127" s="324">
        <v>118</v>
      </c>
      <c r="B127" s="442"/>
      <c r="C127" s="440"/>
      <c r="D127" s="445"/>
      <c r="E127" s="279"/>
      <c r="F127" s="339"/>
      <c r="G127" s="279"/>
      <c r="H127" s="444"/>
      <c r="I127" s="447"/>
      <c r="J127" s="339"/>
      <c r="K127" s="279"/>
      <c r="L127" s="339"/>
      <c r="M127" s="279"/>
      <c r="N127" s="339"/>
      <c r="O127" s="279"/>
      <c r="P127" s="448"/>
    </row>
    <row r="128" hidden="1" spans="1:16">
      <c r="A128" s="324">
        <v>119</v>
      </c>
      <c r="B128" s="442"/>
      <c r="C128" s="440"/>
      <c r="D128" s="445"/>
      <c r="E128" s="279"/>
      <c r="F128" s="339"/>
      <c r="G128" s="279"/>
      <c r="H128" s="444"/>
      <c r="I128" s="449"/>
      <c r="J128" s="434"/>
      <c r="K128" s="279"/>
      <c r="L128" s="339"/>
      <c r="M128" s="279"/>
      <c r="N128" s="339"/>
      <c r="O128" s="450"/>
      <c r="P128" s="448"/>
    </row>
    <row r="129" ht="16.5" hidden="1" spans="1:16">
      <c r="A129" s="324">
        <v>120</v>
      </c>
      <c r="B129" s="369"/>
      <c r="C129" s="414"/>
      <c r="D129" s="451"/>
      <c r="E129" s="452"/>
      <c r="F129" s="453"/>
      <c r="G129" s="452"/>
      <c r="H129" s="454"/>
      <c r="I129" s="468"/>
      <c r="J129" s="469"/>
      <c r="K129" s="452"/>
      <c r="L129" s="453"/>
      <c r="M129" s="452"/>
      <c r="N129" s="453"/>
      <c r="O129" s="470"/>
      <c r="P129" s="471"/>
    </row>
    <row r="130" spans="4:4">
      <c r="D130" s="307"/>
    </row>
    <row r="131" ht="30" customHeight="1" spans="3:16">
      <c r="C131" s="241"/>
      <c r="D131" s="455" t="s">
        <v>42</v>
      </c>
      <c r="E131" s="455" t="s">
        <v>43</v>
      </c>
      <c r="F131" s="455" t="s">
        <v>44</v>
      </c>
      <c r="G131" s="455" t="s">
        <v>45</v>
      </c>
      <c r="H131" s="455" t="s">
        <v>46</v>
      </c>
      <c r="I131" s="455" t="s">
        <v>47</v>
      </c>
      <c r="J131" s="472" t="s">
        <v>42</v>
      </c>
      <c r="K131" s="472" t="s">
        <v>43</v>
      </c>
      <c r="L131" s="472" t="s">
        <v>44</v>
      </c>
      <c r="M131" s="472" t="s">
        <v>45</v>
      </c>
      <c r="N131" s="472" t="s">
        <v>46</v>
      </c>
      <c r="O131" s="472" t="s">
        <v>47</v>
      </c>
      <c r="P131" s="359" t="s">
        <v>48</v>
      </c>
    </row>
    <row r="132" ht="30" customHeight="1" spans="3:16">
      <c r="C132" s="456"/>
      <c r="D132" s="455">
        <f>COUNTIF(D8:I8,"CO1")</f>
        <v>1</v>
      </c>
      <c r="E132" s="455">
        <f>COUNTIF(D8:I8,"CO2")</f>
        <v>1</v>
      </c>
      <c r="F132" s="455">
        <f>COUNTIF(D8:I8,"CO3")</f>
        <v>1</v>
      </c>
      <c r="G132" s="455">
        <f>COUNTIF(D8:I8,"CO4")</f>
        <v>1</v>
      </c>
      <c r="H132" s="455">
        <f>COUNTIF(D8:I8,"CO5")</f>
        <v>1</v>
      </c>
      <c r="I132" s="455">
        <f>COUNTIF(D8:I8,"CO6")</f>
        <v>1</v>
      </c>
      <c r="J132" s="473">
        <f>COUNTIF(J131:O131,"CO1")</f>
        <v>1</v>
      </c>
      <c r="K132" s="473">
        <f>COUNTIF(J131:O131,"CO2")</f>
        <v>1</v>
      </c>
      <c r="L132" s="473">
        <f>COUNTIF(J131:O131,"CO3")</f>
        <v>1</v>
      </c>
      <c r="M132" s="473">
        <f>COUNTIF(J131:O131,"CO4")</f>
        <v>1</v>
      </c>
      <c r="N132" s="473">
        <f>COUNTIF(J131:O131,"CO5")</f>
        <v>1</v>
      </c>
      <c r="O132" s="473">
        <f>COUNTIF(J131:O131,"CO6")</f>
        <v>1</v>
      </c>
      <c r="P132" s="473">
        <f>P9</f>
        <v>80</v>
      </c>
    </row>
    <row r="133" s="399" customFormat="1" ht="30" customHeight="1" spans="1:16">
      <c r="A133" s="457"/>
      <c r="B133" s="458"/>
      <c r="C133" s="459" t="s">
        <v>277</v>
      </c>
      <c r="D133" s="460">
        <f>SUMIF($D$8:$I$8,D131,$D$9:$I$9)</f>
        <v>20</v>
      </c>
      <c r="E133" s="460">
        <f t="shared" ref="E133:I133" si="0">SUMIF($D$8:$I$8,E131,$D$9:$I$9)</f>
        <v>20</v>
      </c>
      <c r="F133" s="460">
        <f t="shared" si="0"/>
        <v>20</v>
      </c>
      <c r="G133" s="460">
        <f t="shared" si="0"/>
        <v>20</v>
      </c>
      <c r="H133" s="460">
        <f t="shared" si="0"/>
        <v>20</v>
      </c>
      <c r="I133" s="460">
        <f t="shared" si="0"/>
        <v>20</v>
      </c>
      <c r="J133" s="460">
        <f>SUMIF($J$8:$O$8,J131,$J$9:$O$9)</f>
        <v>25</v>
      </c>
      <c r="K133" s="460">
        <f t="shared" ref="K133:O133" si="1">SUMIF($J$8:$O$8,K131,$J$9:$O$9)</f>
        <v>25</v>
      </c>
      <c r="L133" s="460">
        <f t="shared" si="1"/>
        <v>25</v>
      </c>
      <c r="M133" s="460">
        <f t="shared" si="1"/>
        <v>25</v>
      </c>
      <c r="N133" s="460">
        <f t="shared" si="1"/>
        <v>25</v>
      </c>
      <c r="O133" s="460">
        <f t="shared" si="1"/>
        <v>25</v>
      </c>
      <c r="P133" s="474">
        <f>P132</f>
        <v>80</v>
      </c>
    </row>
    <row r="134" spans="4:4">
      <c r="D134" s="307"/>
    </row>
    <row r="135" ht="16.15" customHeight="1" spans="4:4">
      <c r="D135" s="307"/>
    </row>
    <row r="136" ht="25.15" customHeight="1" spans="2:4">
      <c r="B136" s="461" t="s">
        <v>278</v>
      </c>
      <c r="C136" s="462"/>
      <c r="D136" s="463">
        <v>114</v>
      </c>
    </row>
    <row r="137" ht="25.15" customHeight="1" spans="2:5">
      <c r="B137" s="461" t="s">
        <v>279</v>
      </c>
      <c r="C137" s="462"/>
      <c r="D137" s="464">
        <v>85</v>
      </c>
      <c r="E137" s="465" t="s">
        <v>280</v>
      </c>
    </row>
    <row r="138" ht="25.15" hidden="1" customHeight="1" spans="2:5">
      <c r="B138" s="461" t="s">
        <v>281</v>
      </c>
      <c r="C138" s="462"/>
      <c r="D138" s="464">
        <v>80</v>
      </c>
      <c r="E138" s="465" t="s">
        <v>280</v>
      </c>
    </row>
    <row r="139" ht="25.15" customHeight="1" spans="2:5">
      <c r="B139" s="461" t="s">
        <v>282</v>
      </c>
      <c r="C139" s="462"/>
      <c r="D139" s="464">
        <v>50</v>
      </c>
      <c r="E139" s="465" t="s">
        <v>280</v>
      </c>
    </row>
    <row r="140" ht="25.15" customHeight="1" spans="2:5">
      <c r="B140" s="461" t="s">
        <v>283</v>
      </c>
      <c r="C140" s="462"/>
      <c r="D140" s="466">
        <v>80</v>
      </c>
      <c r="E140" s="465" t="s">
        <v>280</v>
      </c>
    </row>
    <row r="141" ht="24.6" customHeight="1" spans="2:4">
      <c r="B141" s="461" t="s">
        <v>284</v>
      </c>
      <c r="C141" s="467"/>
      <c r="D141" s="464">
        <v>80</v>
      </c>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row r="2012" spans="4:4">
      <c r="D2012" s="307"/>
    </row>
    <row r="2013" spans="4:4">
      <c r="D2013" s="307"/>
    </row>
    <row r="2014" spans="4:4">
      <c r="D2014" s="307"/>
    </row>
    <row r="2015" spans="4:4">
      <c r="D2015" s="307"/>
    </row>
  </sheetData>
  <mergeCells count="21">
    <mergeCell ref="A1:P1"/>
    <mergeCell ref="A2:P2"/>
    <mergeCell ref="A3:B3"/>
    <mergeCell ref="C3:H3"/>
    <mergeCell ref="I3:P3"/>
    <mergeCell ref="A4:E4"/>
    <mergeCell ref="F4:H4"/>
    <mergeCell ref="I4:P4"/>
    <mergeCell ref="A9:C9"/>
    <mergeCell ref="B136:C136"/>
    <mergeCell ref="B137:C137"/>
    <mergeCell ref="B138:C138"/>
    <mergeCell ref="B139:C139"/>
    <mergeCell ref="B140:C140"/>
    <mergeCell ref="B141:C141"/>
    <mergeCell ref="A5:A8"/>
    <mergeCell ref="B5:B8"/>
    <mergeCell ref="C5:C8"/>
    <mergeCell ref="P5:P6"/>
    <mergeCell ref="D5:I6"/>
    <mergeCell ref="J5:O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topLeftCell="J1" workbookViewId="0">
      <selection activeCell="C10" sqref="C10:C123"/>
    </sheetView>
  </sheetViews>
  <sheetFormatPr defaultColWidth="17.1428571428571" defaultRowHeight="15.75"/>
  <cols>
    <col min="1" max="1" width="7.71428571428571" style="242" customWidth="1"/>
    <col min="2" max="2" width="39.4285714285714" style="243" customWidth="1"/>
    <col min="3" max="3" width="22.1428571428571" style="314" customWidth="1"/>
    <col min="4" max="4" width="10.1428571428571" style="242" customWidth="1"/>
    <col min="5" max="5" width="11.1428571428571" style="242" customWidth="1"/>
    <col min="6" max="6" width="12.2857142857143" style="314" customWidth="1"/>
    <col min="7" max="7" width="12" style="242" customWidth="1"/>
    <col min="8" max="8" width="13.1428571428571" style="314" customWidth="1"/>
    <col min="9" max="9" width="12.4285714285714" style="242" customWidth="1"/>
    <col min="10" max="15" width="17.1428571428571" style="242" customWidth="1"/>
    <col min="16" max="20" width="17.1428571428571" style="243" customWidth="1"/>
    <col min="21" max="16384" width="17.1428571428571" style="243"/>
  </cols>
  <sheetData>
    <row r="6" ht="10.9" customHeight="1" spans="1:21">
      <c r="A6" s="316" t="s">
        <v>34</v>
      </c>
      <c r="B6" s="316" t="s">
        <v>35</v>
      </c>
      <c r="C6" s="385" t="s">
        <v>36</v>
      </c>
      <c r="D6" s="248"/>
      <c r="E6" s="249"/>
      <c r="F6" s="248"/>
      <c r="G6" s="249"/>
      <c r="H6" s="248"/>
      <c r="I6" s="250"/>
      <c r="J6" s="390" t="s">
        <v>285</v>
      </c>
      <c r="K6" s="390"/>
      <c r="L6" s="390"/>
      <c r="M6" s="390"/>
      <c r="N6" s="390"/>
      <c r="O6" s="390"/>
      <c r="P6" s="391" t="s">
        <v>286</v>
      </c>
      <c r="Q6" s="391"/>
      <c r="R6" s="391"/>
      <c r="S6" s="391"/>
      <c r="T6" s="391"/>
      <c r="U6" s="391"/>
    </row>
    <row r="7" ht="15" customHeight="1" spans="1:21">
      <c r="A7" s="319"/>
      <c r="B7" s="319"/>
      <c r="C7" s="386"/>
      <c r="D7" s="252"/>
      <c r="E7" s="253"/>
      <c r="F7" s="252"/>
      <c r="G7" s="253"/>
      <c r="H7" s="252"/>
      <c r="I7" s="254"/>
      <c r="J7" s="390"/>
      <c r="K7" s="390"/>
      <c r="L7" s="390"/>
      <c r="M7" s="390"/>
      <c r="N7" s="390"/>
      <c r="O7" s="390"/>
      <c r="P7" s="391"/>
      <c r="Q7" s="391"/>
      <c r="R7" s="391"/>
      <c r="S7" s="391"/>
      <c r="T7" s="391"/>
      <c r="U7" s="391"/>
    </row>
    <row r="8" ht="28.15" customHeight="1" spans="1:21">
      <c r="A8" s="319"/>
      <c r="B8" s="319"/>
      <c r="C8" s="386"/>
      <c r="D8" s="321" t="s">
        <v>287</v>
      </c>
      <c r="E8" s="321" t="s">
        <v>287</v>
      </c>
      <c r="F8" s="321" t="s">
        <v>288</v>
      </c>
      <c r="G8" s="321" t="s">
        <v>289</v>
      </c>
      <c r="H8" s="321" t="s">
        <v>290</v>
      </c>
      <c r="I8" s="321" t="s">
        <v>291</v>
      </c>
      <c r="J8" s="321">
        <f>'TEST MARKS '!D133</f>
        <v>20</v>
      </c>
      <c r="K8" s="321">
        <f>'TEST MARKS '!E133</f>
        <v>20</v>
      </c>
      <c r="L8" s="321">
        <f>'TEST MARKS '!F133</f>
        <v>20</v>
      </c>
      <c r="M8" s="321">
        <f>'TEST MARKS '!G133</f>
        <v>20</v>
      </c>
      <c r="N8" s="321">
        <f>'TEST MARKS '!H133</f>
        <v>20</v>
      </c>
      <c r="O8" s="321">
        <f>'TEST MARKS '!I133</f>
        <v>20</v>
      </c>
      <c r="P8" s="321" t="s">
        <v>287</v>
      </c>
      <c r="Q8" s="321" t="s">
        <v>287</v>
      </c>
      <c r="R8" s="321" t="s">
        <v>292</v>
      </c>
      <c r="S8" s="321" t="s">
        <v>292</v>
      </c>
      <c r="T8" s="321" t="s">
        <v>293</v>
      </c>
      <c r="U8" s="321" t="s">
        <v>293</v>
      </c>
    </row>
    <row r="9" s="383" customFormat="1" ht="30.6" customHeight="1" spans="1:21">
      <c r="A9" s="322"/>
      <c r="B9" s="322"/>
      <c r="C9" s="387"/>
      <c r="D9" s="388" t="s">
        <v>42</v>
      </c>
      <c r="E9" s="388" t="s">
        <v>43</v>
      </c>
      <c r="F9" s="388" t="s">
        <v>44</v>
      </c>
      <c r="G9" s="388" t="s">
        <v>45</v>
      </c>
      <c r="H9" s="388" t="s">
        <v>46</v>
      </c>
      <c r="I9" s="388" t="s">
        <v>47</v>
      </c>
      <c r="J9" s="388" t="s">
        <v>42</v>
      </c>
      <c r="K9" s="388" t="s">
        <v>43</v>
      </c>
      <c r="L9" s="388" t="str">
        <f t="shared" ref="L9:U9" si="0">F9</f>
        <v>CO3</v>
      </c>
      <c r="M9" s="388" t="str">
        <f t="shared" si="0"/>
        <v>CO4</v>
      </c>
      <c r="N9" s="388" t="str">
        <f t="shared" si="0"/>
        <v>CO5</v>
      </c>
      <c r="O9" s="388" t="str">
        <f t="shared" si="0"/>
        <v>CO6</v>
      </c>
      <c r="P9" s="392" t="str">
        <f t="shared" si="0"/>
        <v>CO1</v>
      </c>
      <c r="Q9" s="392" t="str">
        <f t="shared" si="0"/>
        <v>CO2</v>
      </c>
      <c r="R9" s="392" t="str">
        <f t="shared" si="0"/>
        <v>CO3</v>
      </c>
      <c r="S9" s="392" t="str">
        <f t="shared" si="0"/>
        <v>CO4</v>
      </c>
      <c r="T9" s="392" t="str">
        <f t="shared" si="0"/>
        <v>CO5</v>
      </c>
      <c r="U9" s="392" t="str">
        <f t="shared" si="0"/>
        <v>CO6</v>
      </c>
    </row>
    <row r="10" s="384" customFormat="1" customHeight="1" spans="1:21">
      <c r="A10" s="324">
        <f>'TEST MARKS '!A10</f>
        <v>1</v>
      </c>
      <c r="B10" s="325" t="s">
        <v>49</v>
      </c>
      <c r="C10" s="326" t="s">
        <v>50</v>
      </c>
      <c r="D10" s="389">
        <f>SUMIF('TEST MARKS '!$D$8:$I$8,$D$9,'TEST MARKS '!D10:I10)</f>
        <v>16</v>
      </c>
      <c r="E10" s="389">
        <f>SUMIF('TEST MARKS '!$D$8:$I$8,$E$9,'TEST MARKS '!D10:I10)</f>
        <v>16</v>
      </c>
      <c r="F10" s="389">
        <f>SUMIF('TEST MARKS '!$D$8:$I$8,$F$9,'TEST MARKS '!D10:I10)</f>
        <v>16</v>
      </c>
      <c r="G10" s="389">
        <f>SUMIF('TEST MARKS '!$D$8:$I$8,$G$9,'TEST MARKS '!D10:I10)</f>
        <v>16</v>
      </c>
      <c r="H10" s="389">
        <f>SUMIF('TEST MARKS '!$D$8:$I$8,$H$9,'TEST MARKS '!D10:I10)</f>
        <v>16</v>
      </c>
      <c r="I10" s="393">
        <f>SUMIF('TEST MARKS '!$D$8:$I$8,$I$9,'TEST MARKS '!D10:I10)</f>
        <v>16</v>
      </c>
      <c r="J10" s="339">
        <f>D10*100/$J$8</f>
        <v>80</v>
      </c>
      <c r="K10" s="394">
        <f>E10*100/$K$8</f>
        <v>80</v>
      </c>
      <c r="L10" s="394">
        <f>F10*100/$L$8</f>
        <v>80</v>
      </c>
      <c r="M10" s="394">
        <f>G10*100/$M$8</f>
        <v>80</v>
      </c>
      <c r="N10" s="394">
        <f>H10*100/$N$8</f>
        <v>80</v>
      </c>
      <c r="O10" s="394">
        <f>I10*100/$O$8</f>
        <v>80</v>
      </c>
      <c r="P10" s="395" t="str">
        <f>IF(J10&lt;'TEST MARKS '!$D$137,"N","Y")</f>
        <v>N</v>
      </c>
      <c r="Q10" s="395" t="str">
        <f>IF(K10&lt;'TEST MARKS '!$D$137,"N","Y")</f>
        <v>N</v>
      </c>
      <c r="R10" s="395" t="str">
        <f>IF(L10&lt;'TEST MARKS '!$D$137,"N","Y")</f>
        <v>N</v>
      </c>
      <c r="S10" s="395" t="str">
        <f>IF(M10&lt;'TEST MARKS '!$D$137,"N","Y")</f>
        <v>N</v>
      </c>
      <c r="T10" s="395" t="str">
        <f>IF(N10&lt;'TEST MARKS '!$D$137,"N","Y")</f>
        <v>N</v>
      </c>
      <c r="U10" s="395" t="str">
        <f>IF(O10&lt;'TEST MARKS '!$D$137,"N","Y")</f>
        <v>N</v>
      </c>
    </row>
    <row r="11" s="384" customFormat="1" customHeight="1" spans="1:21">
      <c r="A11" s="324">
        <v>2</v>
      </c>
      <c r="B11" s="325" t="s">
        <v>51</v>
      </c>
      <c r="C11" s="326" t="s">
        <v>52</v>
      </c>
      <c r="D11" s="389">
        <f>SUMIF('TEST MARKS '!$D$8:$I$8,$D$9,'TEST MARKS '!D11:I11)</f>
        <v>20</v>
      </c>
      <c r="E11" s="389">
        <f>SUMIF('TEST MARKS '!$D$8:$I$8,$E$9,'TEST MARKS '!D11:I11)</f>
        <v>20</v>
      </c>
      <c r="F11" s="389">
        <f>SUMIF('TEST MARKS '!$D$8:$I$8,$F$9,'TEST MARKS '!D11:I11)</f>
        <v>20</v>
      </c>
      <c r="G11" s="389">
        <f>SUMIF('TEST MARKS '!$D$8:$I$8,$G$9,'TEST MARKS '!D11:I11)</f>
        <v>20</v>
      </c>
      <c r="H11" s="389">
        <f>SUMIF('TEST MARKS '!$D$8:$I$8,$H$9,'TEST MARKS '!D11:I11)</f>
        <v>20</v>
      </c>
      <c r="I11" s="393">
        <f>SUMIF('TEST MARKS '!$D$8:$I$8,$I$9,'TEST MARKS '!D11:I11)</f>
        <v>20</v>
      </c>
      <c r="J11" s="339">
        <f t="shared" ref="J11:J74" si="1">D11*100/$J$8</f>
        <v>100</v>
      </c>
      <c r="K11" s="394">
        <f t="shared" ref="K11:K74" si="2">E11*100/$K$8</f>
        <v>100</v>
      </c>
      <c r="L11" s="394">
        <f t="shared" ref="L11:L74" si="3">F11*100/$L$8</f>
        <v>100</v>
      </c>
      <c r="M11" s="394">
        <f t="shared" ref="M11:M74" si="4">G11*100/$M$8</f>
        <v>100</v>
      </c>
      <c r="N11" s="394">
        <f t="shared" ref="N11:N74" si="5">H11*100/$N$8</f>
        <v>100</v>
      </c>
      <c r="O11" s="394">
        <f t="shared" ref="O11:O74" si="6">I11*100/$O$8</f>
        <v>100</v>
      </c>
      <c r="P11" s="395" t="str">
        <f>IF(J11&lt;'TEST MARKS '!$D$137,"N","Y")</f>
        <v>Y</v>
      </c>
      <c r="Q11" s="395" t="str">
        <f>IF(K11&lt;'TEST MARKS '!$D$137,"N","Y")</f>
        <v>Y</v>
      </c>
      <c r="R11" s="395" t="str">
        <f>IF(L11&lt;'TEST MARKS '!$D$137,"N","Y")</f>
        <v>Y</v>
      </c>
      <c r="S11" s="395" t="str">
        <f>IF(M11&lt;'TEST MARKS '!$D$137,"N","Y")</f>
        <v>Y</v>
      </c>
      <c r="T11" s="395" t="str">
        <f>IF(N11&lt;'TEST MARKS '!$D$137,"N","Y")</f>
        <v>Y</v>
      </c>
      <c r="U11" s="395" t="str">
        <f>IF(O11&lt;'TEST MARKS '!$D$137,"N","Y")</f>
        <v>Y</v>
      </c>
    </row>
    <row r="12" s="384" customFormat="1" customHeight="1" spans="1:21">
      <c r="A12" s="324">
        <v>3</v>
      </c>
      <c r="B12" s="325" t="s">
        <v>53</v>
      </c>
      <c r="C12" s="326" t="s">
        <v>54</v>
      </c>
      <c r="D12" s="389">
        <f>SUMIF('TEST MARKS '!$D$8:$I$8,$D$9,'TEST MARKS '!D12:I12)</f>
        <v>17</v>
      </c>
      <c r="E12" s="389">
        <f>SUMIF('TEST MARKS '!$D$8:$I$8,$E$9,'TEST MARKS '!D12:I12)</f>
        <v>17</v>
      </c>
      <c r="F12" s="389">
        <f>SUMIF('TEST MARKS '!$D$8:$I$8,$F$9,'TEST MARKS '!D12:I12)</f>
        <v>17</v>
      </c>
      <c r="G12" s="389">
        <f>SUMIF('TEST MARKS '!$D$8:$I$8,$G$9,'TEST MARKS '!D12:I12)</f>
        <v>17</v>
      </c>
      <c r="H12" s="389">
        <f>SUMIF('TEST MARKS '!$D$8:$I$8,$H$9,'TEST MARKS '!D12:I12)</f>
        <v>17</v>
      </c>
      <c r="I12" s="393">
        <f>SUMIF('TEST MARKS '!$D$8:$I$8,$I$9,'TEST MARKS '!D12:I12)</f>
        <v>17</v>
      </c>
      <c r="J12" s="396">
        <f t="shared" si="1"/>
        <v>85</v>
      </c>
      <c r="K12" s="394">
        <f t="shared" si="2"/>
        <v>85</v>
      </c>
      <c r="L12" s="394">
        <f t="shared" si="3"/>
        <v>85</v>
      </c>
      <c r="M12" s="394">
        <f t="shared" si="4"/>
        <v>85</v>
      </c>
      <c r="N12" s="394">
        <f t="shared" si="5"/>
        <v>85</v>
      </c>
      <c r="O12" s="394">
        <f t="shared" si="6"/>
        <v>85</v>
      </c>
      <c r="P12" s="395" t="str">
        <f>IF(J12&lt;'TEST MARKS '!$D$137,"N","Y")</f>
        <v>Y</v>
      </c>
      <c r="Q12" s="395" t="str">
        <f>IF(K12&lt;'TEST MARKS '!$D$137,"N","Y")</f>
        <v>Y</v>
      </c>
      <c r="R12" s="395" t="str">
        <f>IF(L12&lt;'TEST MARKS '!$D$137,"N","Y")</f>
        <v>Y</v>
      </c>
      <c r="S12" s="395" t="str">
        <f>IF(M12&lt;'TEST MARKS '!$D$137,"N","Y")</f>
        <v>Y</v>
      </c>
      <c r="T12" s="395" t="str">
        <f>IF(N12&lt;'TEST MARKS '!$D$137,"N","Y")</f>
        <v>Y</v>
      </c>
      <c r="U12" s="395" t="str">
        <f>IF(O12&lt;'TEST MARKS '!$D$137,"N","Y")</f>
        <v>Y</v>
      </c>
    </row>
    <row r="13" s="384" customFormat="1" customHeight="1" spans="1:21">
      <c r="A13" s="324">
        <v>4</v>
      </c>
      <c r="B13" s="325" t="s">
        <v>55</v>
      </c>
      <c r="C13" s="326" t="s">
        <v>56</v>
      </c>
      <c r="D13" s="389">
        <f>SUMIF('TEST MARKS '!$D$8:$I$8,$D$9,'TEST MARKS '!D13:I13)</f>
        <v>17</v>
      </c>
      <c r="E13" s="389">
        <f>SUMIF('TEST MARKS '!$D$8:$I$8,$E$9,'TEST MARKS '!D13:I13)</f>
        <v>17</v>
      </c>
      <c r="F13" s="389">
        <f>SUMIF('TEST MARKS '!$D$8:$I$8,$F$9,'TEST MARKS '!D13:I13)</f>
        <v>17</v>
      </c>
      <c r="G13" s="389">
        <f>SUMIF('TEST MARKS '!$D$8:$I$8,$G$9,'TEST MARKS '!D13:I13)</f>
        <v>17</v>
      </c>
      <c r="H13" s="389">
        <f>SUMIF('TEST MARKS '!$D$8:$I$8,$H$9,'TEST MARKS '!D13:I13)</f>
        <v>17</v>
      </c>
      <c r="I13" s="389">
        <f>SUMIF('TEST MARKS '!$D$8:$I$8,$I$9,'TEST MARKS '!D13:I13)</f>
        <v>17</v>
      </c>
      <c r="J13" s="396">
        <f t="shared" si="1"/>
        <v>85</v>
      </c>
      <c r="K13" s="394">
        <f t="shared" si="2"/>
        <v>85</v>
      </c>
      <c r="L13" s="394">
        <f t="shared" si="3"/>
        <v>85</v>
      </c>
      <c r="M13" s="394">
        <f t="shared" si="4"/>
        <v>85</v>
      </c>
      <c r="N13" s="394">
        <f t="shared" si="5"/>
        <v>85</v>
      </c>
      <c r="O13" s="394">
        <f t="shared" si="6"/>
        <v>85</v>
      </c>
      <c r="P13" s="395" t="str">
        <f>IF(J13&lt;'TEST MARKS '!$D$137,"N","Y")</f>
        <v>Y</v>
      </c>
      <c r="Q13" s="395" t="str">
        <f>IF(K13&lt;'TEST MARKS '!$D$137,"N","Y")</f>
        <v>Y</v>
      </c>
      <c r="R13" s="395" t="str">
        <f>IF(L13&lt;'TEST MARKS '!$D$137,"N","Y")</f>
        <v>Y</v>
      </c>
      <c r="S13" s="395" t="str">
        <f>IF(M13&lt;'TEST MARKS '!$D$137,"N","Y")</f>
        <v>Y</v>
      </c>
      <c r="T13" s="395" t="str">
        <f>IF(N13&lt;'TEST MARKS '!$D$137,"N","Y")</f>
        <v>Y</v>
      </c>
      <c r="U13" s="395" t="str">
        <f>IF(O13&lt;'TEST MARKS '!$D$137,"N","Y")</f>
        <v>Y</v>
      </c>
    </row>
    <row r="14" s="384" customFormat="1" customHeight="1" spans="1:21">
      <c r="A14" s="324">
        <v>5</v>
      </c>
      <c r="B14" s="325" t="s">
        <v>57</v>
      </c>
      <c r="C14" s="326" t="s">
        <v>58</v>
      </c>
      <c r="D14" s="389">
        <f>SUMIF('TEST MARKS '!$D$8:$I$8,$D$9,'TEST MARKS '!D14:I14)</f>
        <v>16</v>
      </c>
      <c r="E14" s="389">
        <f>SUMIF('TEST MARKS '!$D$8:$I$8,$E$9,'TEST MARKS '!D14:I14)</f>
        <v>16</v>
      </c>
      <c r="F14" s="389">
        <f>SUMIF('TEST MARKS '!$D$8:$I$8,$F$9,'TEST MARKS '!D14:I14)</f>
        <v>16</v>
      </c>
      <c r="G14" s="389">
        <f>SUMIF('TEST MARKS '!$D$8:$I$8,$G$9,'TEST MARKS '!D14:I14)</f>
        <v>16</v>
      </c>
      <c r="H14" s="389">
        <f>SUMIF('TEST MARKS '!$D$8:$I$8,$H$9,'TEST MARKS '!D14:I14)</f>
        <v>16</v>
      </c>
      <c r="I14" s="389">
        <f>SUMIF('TEST MARKS '!$D$8:$I$8,$I$9,'TEST MARKS '!D14:I14)</f>
        <v>16</v>
      </c>
      <c r="J14" s="396">
        <f t="shared" si="1"/>
        <v>80</v>
      </c>
      <c r="K14" s="394">
        <f t="shared" si="2"/>
        <v>80</v>
      </c>
      <c r="L14" s="394">
        <f t="shared" si="3"/>
        <v>80</v>
      </c>
      <c r="M14" s="394">
        <f t="shared" si="4"/>
        <v>80</v>
      </c>
      <c r="N14" s="394">
        <f t="shared" si="5"/>
        <v>80</v>
      </c>
      <c r="O14" s="394">
        <f t="shared" si="6"/>
        <v>80</v>
      </c>
      <c r="P14" s="395" t="str">
        <f>IF(J14&lt;'TEST MARKS '!$D$137,"N","Y")</f>
        <v>N</v>
      </c>
      <c r="Q14" s="395" t="str">
        <f>IF(K14&lt;'TEST MARKS '!$D$137,"N","Y")</f>
        <v>N</v>
      </c>
      <c r="R14" s="395" t="str">
        <f>IF(L14&lt;'TEST MARKS '!$D$137,"N","Y")</f>
        <v>N</v>
      </c>
      <c r="S14" s="395" t="str">
        <f>IF(M14&lt;'TEST MARKS '!$D$137,"N","Y")</f>
        <v>N</v>
      </c>
      <c r="T14" s="395" t="str">
        <f>IF(N14&lt;'TEST MARKS '!$D$137,"N","Y")</f>
        <v>N</v>
      </c>
      <c r="U14" s="395" t="str">
        <f>IF(O14&lt;'TEST MARKS '!$D$137,"N","Y")</f>
        <v>N</v>
      </c>
    </row>
    <row r="15" s="384" customFormat="1" customHeight="1" spans="1:21">
      <c r="A15" s="324">
        <v>6</v>
      </c>
      <c r="B15" s="325" t="s">
        <v>59</v>
      </c>
      <c r="C15" s="326" t="s">
        <v>60</v>
      </c>
      <c r="D15" s="389">
        <f>SUMIF('TEST MARKS '!$D$8:$I$8,$D$9,'TEST MARKS '!D15:I15)</f>
        <v>18</v>
      </c>
      <c r="E15" s="389">
        <f>SUMIF('TEST MARKS '!$D$8:$I$8,$E$9,'TEST MARKS '!D15:I15)</f>
        <v>18</v>
      </c>
      <c r="F15" s="389">
        <f>SUMIF('TEST MARKS '!$D$8:$I$8,$F$9,'TEST MARKS '!D15:I15)</f>
        <v>18</v>
      </c>
      <c r="G15" s="389">
        <f>SUMIF('TEST MARKS '!$D$8:$I$8,$G$9,'TEST MARKS '!D15:I15)</f>
        <v>18</v>
      </c>
      <c r="H15" s="389">
        <f>SUMIF('TEST MARKS '!$D$8:$I$8,$H$9,'TEST MARKS '!D15:I15)</f>
        <v>18</v>
      </c>
      <c r="I15" s="389">
        <f>SUMIF('TEST MARKS '!$D$8:$I$8,$I$9,'TEST MARKS '!D15:I15)</f>
        <v>18</v>
      </c>
      <c r="J15" s="396">
        <f t="shared" si="1"/>
        <v>90</v>
      </c>
      <c r="K15" s="394">
        <f t="shared" si="2"/>
        <v>90</v>
      </c>
      <c r="L15" s="394">
        <f t="shared" si="3"/>
        <v>90</v>
      </c>
      <c r="M15" s="394">
        <f t="shared" si="4"/>
        <v>90</v>
      </c>
      <c r="N15" s="394">
        <f t="shared" si="5"/>
        <v>90</v>
      </c>
      <c r="O15" s="394">
        <f t="shared" si="6"/>
        <v>90</v>
      </c>
      <c r="P15" s="395" t="str">
        <f>IF(J15&lt;'TEST MARKS '!$D$137,"N","Y")</f>
        <v>Y</v>
      </c>
      <c r="Q15" s="395" t="str">
        <f>IF(K15&lt;'TEST MARKS '!$D$137,"N","Y")</f>
        <v>Y</v>
      </c>
      <c r="R15" s="395" t="str">
        <f>IF(L15&lt;'TEST MARKS '!$D$137,"N","Y")</f>
        <v>Y</v>
      </c>
      <c r="S15" s="395" t="str">
        <f>IF(M15&lt;'TEST MARKS '!$D$137,"N","Y")</f>
        <v>Y</v>
      </c>
      <c r="T15" s="395" t="str">
        <f>IF(N15&lt;'TEST MARKS '!$D$137,"N","Y")</f>
        <v>Y</v>
      </c>
      <c r="U15" s="395" t="str">
        <f>IF(O15&lt;'TEST MARKS '!$D$137,"N","Y")</f>
        <v>Y</v>
      </c>
    </row>
    <row r="16" s="384" customFormat="1" customHeight="1" spans="1:21">
      <c r="A16" s="324">
        <v>7</v>
      </c>
      <c r="B16" s="325" t="s">
        <v>61</v>
      </c>
      <c r="C16" s="326" t="s">
        <v>62</v>
      </c>
      <c r="D16" s="389">
        <f>SUMIF('TEST MARKS '!$D$8:$I$8,$D$9,'TEST MARKS '!D16:I16)</f>
        <v>18</v>
      </c>
      <c r="E16" s="389">
        <f>SUMIF('TEST MARKS '!$D$8:$I$8,$E$9,'TEST MARKS '!D16:I16)</f>
        <v>18</v>
      </c>
      <c r="F16" s="389">
        <f>SUMIF('TEST MARKS '!$D$8:$I$8,$F$9,'TEST MARKS '!D16:I16)</f>
        <v>18</v>
      </c>
      <c r="G16" s="389">
        <f>SUMIF('TEST MARKS '!$D$8:$I$8,$G$9,'TEST MARKS '!D16:I16)</f>
        <v>18</v>
      </c>
      <c r="H16" s="389">
        <f>SUMIF('TEST MARKS '!$D$8:$I$8,$H$9,'TEST MARKS '!D16:I16)</f>
        <v>18</v>
      </c>
      <c r="I16" s="389">
        <f>SUMIF('TEST MARKS '!$D$8:$I$8,$I$9,'TEST MARKS '!D16:I16)</f>
        <v>18</v>
      </c>
      <c r="J16" s="396">
        <f t="shared" si="1"/>
        <v>90</v>
      </c>
      <c r="K16" s="394">
        <f t="shared" si="2"/>
        <v>90</v>
      </c>
      <c r="L16" s="394">
        <f t="shared" si="3"/>
        <v>90</v>
      </c>
      <c r="M16" s="394">
        <f t="shared" si="4"/>
        <v>90</v>
      </c>
      <c r="N16" s="394">
        <f t="shared" si="5"/>
        <v>90</v>
      </c>
      <c r="O16" s="394">
        <f t="shared" si="6"/>
        <v>90</v>
      </c>
      <c r="P16" s="395" t="str">
        <f>IF(J16&lt;'TEST MARKS '!$D$137,"N","Y")</f>
        <v>Y</v>
      </c>
      <c r="Q16" s="395" t="str">
        <f>IF(K16&lt;'TEST MARKS '!$D$137,"N","Y")</f>
        <v>Y</v>
      </c>
      <c r="R16" s="395" t="str">
        <f>IF(L16&lt;'TEST MARKS '!$D$137,"N","Y")</f>
        <v>Y</v>
      </c>
      <c r="S16" s="395" t="str">
        <f>IF(M16&lt;'TEST MARKS '!$D$137,"N","Y")</f>
        <v>Y</v>
      </c>
      <c r="T16" s="395" t="str">
        <f>IF(N16&lt;'TEST MARKS '!$D$137,"N","Y")</f>
        <v>Y</v>
      </c>
      <c r="U16" s="395" t="str">
        <f>IF(O16&lt;'TEST MARKS '!$D$137,"N","Y")</f>
        <v>Y</v>
      </c>
    </row>
    <row r="17" s="384" customFormat="1" customHeight="1" spans="1:21">
      <c r="A17" s="324">
        <f>SUMIF('TEST MARKS '!A15:F15,A16,'TEST MARKS '!A17:F17)</f>
        <v>0</v>
      </c>
      <c r="B17" s="325" t="s">
        <v>63</v>
      </c>
      <c r="C17" s="326" t="s">
        <v>64</v>
      </c>
      <c r="D17" s="389">
        <f>SUMIF('TEST MARKS '!$D$8:$I$8,$D$9,'TEST MARKS '!D17:I17)</f>
        <v>18</v>
      </c>
      <c r="E17" s="389">
        <f>SUMIF('TEST MARKS '!$D$8:$I$8,$E$9,'TEST MARKS '!D17:I17)</f>
        <v>18</v>
      </c>
      <c r="F17" s="389">
        <f>SUMIF('TEST MARKS '!$D$8:$I$8,$F$9,'TEST MARKS '!D17:I17)</f>
        <v>18</v>
      </c>
      <c r="G17" s="389">
        <f>SUMIF('TEST MARKS '!$D$8:$I$8,$G$9,'TEST MARKS '!D17:I17)</f>
        <v>18</v>
      </c>
      <c r="H17" s="389">
        <f>SUMIF('TEST MARKS '!$D$8:$I$8,$H$9,'TEST MARKS '!D17:I17)</f>
        <v>18</v>
      </c>
      <c r="I17" s="389">
        <f>SUMIF('TEST MARKS '!$D$8:$I$8,$I$9,'TEST MARKS '!D17:I17)</f>
        <v>18</v>
      </c>
      <c r="J17" s="396">
        <f t="shared" si="1"/>
        <v>90</v>
      </c>
      <c r="K17" s="394">
        <f t="shared" si="2"/>
        <v>90</v>
      </c>
      <c r="L17" s="394">
        <f t="shared" si="3"/>
        <v>90</v>
      </c>
      <c r="M17" s="394">
        <f t="shared" si="4"/>
        <v>90</v>
      </c>
      <c r="N17" s="394">
        <f t="shared" si="5"/>
        <v>90</v>
      </c>
      <c r="O17" s="394">
        <f t="shared" si="6"/>
        <v>90</v>
      </c>
      <c r="P17" s="395" t="str">
        <f>IF(J17&lt;'TEST MARKS '!$D$137,"N","Y")</f>
        <v>Y</v>
      </c>
      <c r="Q17" s="395" t="str">
        <f>IF(K17&lt;'TEST MARKS '!$D$137,"N","Y")</f>
        <v>Y</v>
      </c>
      <c r="R17" s="395" t="str">
        <f>IF(L17&lt;'TEST MARKS '!$D$137,"N","Y")</f>
        <v>Y</v>
      </c>
      <c r="S17" s="395" t="str">
        <f>IF(M17&lt;'TEST MARKS '!$D$137,"N","Y")</f>
        <v>Y</v>
      </c>
      <c r="T17" s="395" t="str">
        <f>IF(N17&lt;'TEST MARKS '!$D$137,"N","Y")</f>
        <v>Y</v>
      </c>
      <c r="U17" s="395" t="str">
        <f>IF(O17&lt;'TEST MARKS '!$D$137,"N","Y")</f>
        <v>Y</v>
      </c>
    </row>
    <row r="18" s="384" customFormat="1" customHeight="1" spans="1:21">
      <c r="A18" s="324">
        <v>9</v>
      </c>
      <c r="B18" s="325" t="s">
        <v>65</v>
      </c>
      <c r="C18" s="326" t="s">
        <v>66</v>
      </c>
      <c r="D18" s="389">
        <f>SUMIF('TEST MARKS '!$D$8:$I$8,$D$9,'TEST MARKS '!D18:I18)</f>
        <v>15</v>
      </c>
      <c r="E18" s="389">
        <f>SUMIF('TEST MARKS '!$D$8:$I$8,$E$9,'TEST MARKS '!D18:I18)</f>
        <v>15</v>
      </c>
      <c r="F18" s="389">
        <f>SUMIF('TEST MARKS '!$D$8:$I$8,$F$9,'TEST MARKS '!D18:I18)</f>
        <v>15</v>
      </c>
      <c r="G18" s="389">
        <f>SUMIF('TEST MARKS '!$D$8:$I$8,$G$9,'TEST MARKS '!D18:I18)</f>
        <v>15</v>
      </c>
      <c r="H18" s="389">
        <f>SUMIF('TEST MARKS '!$D$8:$I$8,$H$9,'TEST MARKS '!D18:I18)</f>
        <v>15</v>
      </c>
      <c r="I18" s="389">
        <f>SUMIF('TEST MARKS '!$D$8:$I$8,$I$9,'TEST MARKS '!D18:I18)</f>
        <v>15</v>
      </c>
      <c r="J18" s="396">
        <f t="shared" si="1"/>
        <v>75</v>
      </c>
      <c r="K18" s="394">
        <f t="shared" si="2"/>
        <v>75</v>
      </c>
      <c r="L18" s="394">
        <f t="shared" si="3"/>
        <v>75</v>
      </c>
      <c r="M18" s="394">
        <f t="shared" si="4"/>
        <v>75</v>
      </c>
      <c r="N18" s="394">
        <f t="shared" si="5"/>
        <v>75</v>
      </c>
      <c r="O18" s="394">
        <f t="shared" si="6"/>
        <v>75</v>
      </c>
      <c r="P18" s="395" t="str">
        <f>IF(J18&lt;'TEST MARKS '!$D$137,"N","Y")</f>
        <v>N</v>
      </c>
      <c r="Q18" s="395" t="str">
        <f>IF(K18&lt;'TEST MARKS '!$D$137,"N","Y")</f>
        <v>N</v>
      </c>
      <c r="R18" s="395" t="str">
        <f>IF(L18&lt;'TEST MARKS '!$D$137,"N","Y")</f>
        <v>N</v>
      </c>
      <c r="S18" s="395" t="str">
        <f>IF(M18&lt;'TEST MARKS '!$D$137,"N","Y")</f>
        <v>N</v>
      </c>
      <c r="T18" s="395" t="str">
        <f>IF(N18&lt;'TEST MARKS '!$D$137,"N","Y")</f>
        <v>N</v>
      </c>
      <c r="U18" s="395" t="str">
        <f>IF(O18&lt;'TEST MARKS '!$D$137,"N","Y")</f>
        <v>N</v>
      </c>
    </row>
    <row r="19" s="384" customFormat="1" customHeight="1" spans="1:21">
      <c r="A19" s="324">
        <v>10</v>
      </c>
      <c r="B19" s="325" t="s">
        <v>67</v>
      </c>
      <c r="C19" s="326" t="s">
        <v>68</v>
      </c>
      <c r="D19" s="389">
        <f>SUMIF('TEST MARKS '!$D$8:$I$8,$D$9,'TEST MARKS '!D19:I19)</f>
        <v>16</v>
      </c>
      <c r="E19" s="389">
        <f>SUMIF('TEST MARKS '!$D$8:$I$8,$E$9,'TEST MARKS '!D19:I19)</f>
        <v>16</v>
      </c>
      <c r="F19" s="389">
        <f>SUMIF('TEST MARKS '!$D$8:$I$8,$F$9,'TEST MARKS '!D19:I19)</f>
        <v>16</v>
      </c>
      <c r="G19" s="389">
        <f>SUMIF('TEST MARKS '!$D$8:$I$8,$G$9,'TEST MARKS '!D19:I19)</f>
        <v>16</v>
      </c>
      <c r="H19" s="389">
        <f>SUMIF('TEST MARKS '!$D$8:$I$8,$H$9,'TEST MARKS '!D19:I19)</f>
        <v>16</v>
      </c>
      <c r="I19" s="389">
        <f>SUMIF('TEST MARKS '!$D$8:$I$8,$I$9,'TEST MARKS '!D19:I19)</f>
        <v>16</v>
      </c>
      <c r="J19" s="396">
        <f t="shared" si="1"/>
        <v>80</v>
      </c>
      <c r="K19" s="394">
        <f t="shared" si="2"/>
        <v>80</v>
      </c>
      <c r="L19" s="394">
        <f t="shared" si="3"/>
        <v>80</v>
      </c>
      <c r="M19" s="394">
        <f t="shared" si="4"/>
        <v>80</v>
      </c>
      <c r="N19" s="394">
        <f t="shared" si="5"/>
        <v>80</v>
      </c>
      <c r="O19" s="394">
        <f t="shared" si="6"/>
        <v>80</v>
      </c>
      <c r="P19" s="395" t="str">
        <f>IF(J19&lt;'TEST MARKS '!$D$137,"N","Y")</f>
        <v>N</v>
      </c>
      <c r="Q19" s="395" t="str">
        <f>IF(K19&lt;'TEST MARKS '!$D$137,"N","Y")</f>
        <v>N</v>
      </c>
      <c r="R19" s="395" t="str">
        <f>IF(L19&lt;'TEST MARKS '!$D$137,"N","Y")</f>
        <v>N</v>
      </c>
      <c r="S19" s="395" t="str">
        <f>IF(M19&lt;'TEST MARKS '!$D$137,"N","Y")</f>
        <v>N</v>
      </c>
      <c r="T19" s="395" t="str">
        <f>IF(N19&lt;'TEST MARKS '!$D$137,"N","Y")</f>
        <v>N</v>
      </c>
      <c r="U19" s="395" t="str">
        <f>IF(O19&lt;'TEST MARKS '!$D$137,"N","Y")</f>
        <v>N</v>
      </c>
    </row>
    <row r="20" s="384" customFormat="1" customHeight="1" spans="1:21">
      <c r="A20" s="324">
        <v>11</v>
      </c>
      <c r="B20" s="325" t="s">
        <v>69</v>
      </c>
      <c r="C20" s="326" t="s">
        <v>70</v>
      </c>
      <c r="D20" s="389">
        <f>SUMIF('TEST MARKS '!$D$8:$I$8,$D$9,'TEST MARKS '!D20:I20)</f>
        <v>20</v>
      </c>
      <c r="E20" s="389">
        <f>SUMIF('TEST MARKS '!$D$8:$I$8,$E$9,'TEST MARKS '!D20:I20)</f>
        <v>20</v>
      </c>
      <c r="F20" s="389">
        <f>SUMIF('TEST MARKS '!$D$8:$I$8,$F$9,'TEST MARKS '!D20:I20)</f>
        <v>20</v>
      </c>
      <c r="G20" s="389">
        <f>SUMIF('TEST MARKS '!$D$8:$I$8,$G$9,'TEST MARKS '!D20:I20)</f>
        <v>20</v>
      </c>
      <c r="H20" s="389">
        <f>SUMIF('TEST MARKS '!$D$8:$I$8,$H$9,'TEST MARKS '!D20:I20)</f>
        <v>20</v>
      </c>
      <c r="I20" s="389">
        <f>SUMIF('TEST MARKS '!$D$8:$I$8,$I$9,'TEST MARKS '!D20:I20)</f>
        <v>20</v>
      </c>
      <c r="J20" s="396">
        <f t="shared" si="1"/>
        <v>100</v>
      </c>
      <c r="K20" s="394">
        <f t="shared" si="2"/>
        <v>100</v>
      </c>
      <c r="L20" s="394">
        <f t="shared" si="3"/>
        <v>100</v>
      </c>
      <c r="M20" s="394">
        <f t="shared" si="4"/>
        <v>100</v>
      </c>
      <c r="N20" s="394">
        <f t="shared" si="5"/>
        <v>100</v>
      </c>
      <c r="O20" s="394">
        <f t="shared" si="6"/>
        <v>100</v>
      </c>
      <c r="P20" s="395" t="str">
        <f>IF(J20&lt;'TEST MARKS '!$D$137,"N","Y")</f>
        <v>Y</v>
      </c>
      <c r="Q20" s="395" t="str">
        <f>IF(K20&lt;'TEST MARKS '!$D$137,"N","Y")</f>
        <v>Y</v>
      </c>
      <c r="R20" s="395" t="str">
        <f>IF(L20&lt;'TEST MARKS '!$D$137,"N","Y")</f>
        <v>Y</v>
      </c>
      <c r="S20" s="395" t="str">
        <f>IF(M20&lt;'TEST MARKS '!$D$137,"N","Y")</f>
        <v>Y</v>
      </c>
      <c r="T20" s="395" t="str">
        <f>IF(N20&lt;'TEST MARKS '!$D$137,"N","Y")</f>
        <v>Y</v>
      </c>
      <c r="U20" s="395" t="str">
        <f>IF(O20&lt;'TEST MARKS '!$D$137,"N","Y")</f>
        <v>Y</v>
      </c>
    </row>
    <row r="21" s="384" customFormat="1" customHeight="1" spans="1:21">
      <c r="A21" s="324">
        <v>12</v>
      </c>
      <c r="B21" s="325" t="s">
        <v>71</v>
      </c>
      <c r="C21" s="326" t="s">
        <v>72</v>
      </c>
      <c r="D21" s="389">
        <f>SUMIF('TEST MARKS '!$D$8:$I$8,$D$9,'TEST MARKS '!D21:I21)</f>
        <v>16</v>
      </c>
      <c r="E21" s="389">
        <f>SUMIF('TEST MARKS '!$D$8:$I$8,$E$9,'TEST MARKS '!D21:I21)</f>
        <v>16</v>
      </c>
      <c r="F21" s="389">
        <f>SUMIF('TEST MARKS '!$D$8:$I$8,$F$9,'TEST MARKS '!D21:I21)</f>
        <v>16</v>
      </c>
      <c r="G21" s="389">
        <f>SUMIF('TEST MARKS '!$D$8:$I$8,$G$9,'TEST MARKS '!D21:I21)</f>
        <v>16</v>
      </c>
      <c r="H21" s="389">
        <f>SUMIF('TEST MARKS '!$D$8:$I$8,$H$9,'TEST MARKS '!D21:I21)</f>
        <v>16</v>
      </c>
      <c r="I21" s="389">
        <f>SUMIF('TEST MARKS '!$D$8:$I$8,$I$9,'TEST MARKS '!D21:I21)</f>
        <v>16</v>
      </c>
      <c r="J21" s="396">
        <f t="shared" si="1"/>
        <v>80</v>
      </c>
      <c r="K21" s="394">
        <f t="shared" si="2"/>
        <v>80</v>
      </c>
      <c r="L21" s="394">
        <f t="shared" si="3"/>
        <v>80</v>
      </c>
      <c r="M21" s="394">
        <f t="shared" si="4"/>
        <v>80</v>
      </c>
      <c r="N21" s="394">
        <f t="shared" si="5"/>
        <v>80</v>
      </c>
      <c r="O21" s="394">
        <f t="shared" si="6"/>
        <v>80</v>
      </c>
      <c r="P21" s="395" t="str">
        <f>IF(J21&lt;'TEST MARKS '!$D$137,"N","Y")</f>
        <v>N</v>
      </c>
      <c r="Q21" s="395" t="str">
        <f>IF(K21&lt;'TEST MARKS '!$D$137,"N","Y")</f>
        <v>N</v>
      </c>
      <c r="R21" s="395" t="str">
        <f>IF(L21&lt;'TEST MARKS '!$D$137,"N","Y")</f>
        <v>N</v>
      </c>
      <c r="S21" s="395" t="str">
        <f>IF(M21&lt;'TEST MARKS '!$D$137,"N","Y")</f>
        <v>N</v>
      </c>
      <c r="T21" s="395" t="str">
        <f>IF(N21&lt;'TEST MARKS '!$D$137,"N","Y")</f>
        <v>N</v>
      </c>
      <c r="U21" s="395" t="str">
        <f>IF(O21&lt;'TEST MARKS '!$D$137,"N","Y")</f>
        <v>N</v>
      </c>
    </row>
    <row r="22" s="384" customFormat="1" customHeight="1" spans="1:21">
      <c r="A22" s="324">
        <v>13</v>
      </c>
      <c r="B22" s="325" t="s">
        <v>73</v>
      </c>
      <c r="C22" s="326" t="s">
        <v>74</v>
      </c>
      <c r="D22" s="389">
        <f>SUMIF('TEST MARKS '!$D$8:$I$8,$D$9,'TEST MARKS '!D22:I22)</f>
        <v>19</v>
      </c>
      <c r="E22" s="389">
        <f>SUMIF('TEST MARKS '!$D$8:$I$8,$E$9,'TEST MARKS '!D22:I22)</f>
        <v>19</v>
      </c>
      <c r="F22" s="389">
        <f>SUMIF('TEST MARKS '!$D$8:$I$8,$F$9,'TEST MARKS '!D22:I22)</f>
        <v>19</v>
      </c>
      <c r="G22" s="389">
        <f>SUMIF('TEST MARKS '!$D$8:$I$8,$G$9,'TEST MARKS '!D22:I22)</f>
        <v>19</v>
      </c>
      <c r="H22" s="389">
        <f>SUMIF('TEST MARKS '!$D$8:$I$8,$H$9,'TEST MARKS '!D22:I22)</f>
        <v>19</v>
      </c>
      <c r="I22" s="389">
        <f>SUMIF('TEST MARKS '!$D$8:$I$8,$I$9,'TEST MARKS '!D22:I22)</f>
        <v>19</v>
      </c>
      <c r="J22" s="396">
        <f t="shared" si="1"/>
        <v>95</v>
      </c>
      <c r="K22" s="394">
        <f t="shared" si="2"/>
        <v>95</v>
      </c>
      <c r="L22" s="394">
        <f t="shared" si="3"/>
        <v>95</v>
      </c>
      <c r="M22" s="394">
        <f t="shared" si="4"/>
        <v>95</v>
      </c>
      <c r="N22" s="394">
        <f t="shared" si="5"/>
        <v>95</v>
      </c>
      <c r="O22" s="394">
        <f t="shared" si="6"/>
        <v>95</v>
      </c>
      <c r="P22" s="395" t="str">
        <f>IF(J22&lt;'TEST MARKS '!$D$137,"N","Y")</f>
        <v>Y</v>
      </c>
      <c r="Q22" s="395" t="str">
        <f>IF(K22&lt;'TEST MARKS '!$D$137,"N","Y")</f>
        <v>Y</v>
      </c>
      <c r="R22" s="395" t="str">
        <f>IF(L22&lt;'TEST MARKS '!$D$137,"N","Y")</f>
        <v>Y</v>
      </c>
      <c r="S22" s="395" t="str">
        <f>IF(M22&lt;'TEST MARKS '!$D$137,"N","Y")</f>
        <v>Y</v>
      </c>
      <c r="T22" s="395" t="str">
        <f>IF(N22&lt;'TEST MARKS '!$D$137,"N","Y")</f>
        <v>Y</v>
      </c>
      <c r="U22" s="395" t="str">
        <f>IF(O22&lt;'TEST MARKS '!$D$137,"N","Y")</f>
        <v>Y</v>
      </c>
    </row>
    <row r="23" s="384" customFormat="1" customHeight="1" spans="1:21">
      <c r="A23" s="324">
        <v>14</v>
      </c>
      <c r="B23" s="325" t="s">
        <v>75</v>
      </c>
      <c r="C23" s="326" t="s">
        <v>76</v>
      </c>
      <c r="D23" s="389">
        <f>SUMIF('TEST MARKS '!$D$8:$I$8,$D$9,'TEST MARKS '!D23:I23)</f>
        <v>16</v>
      </c>
      <c r="E23" s="389">
        <f>SUMIF('TEST MARKS '!$D$8:$I$8,$E$9,'TEST MARKS '!D23:I23)</f>
        <v>16</v>
      </c>
      <c r="F23" s="389">
        <f>SUMIF('TEST MARKS '!$D$8:$I$8,$F$9,'TEST MARKS '!D23:I23)</f>
        <v>16</v>
      </c>
      <c r="G23" s="389">
        <f>SUMIF('TEST MARKS '!$D$8:$I$8,$G$9,'TEST MARKS '!D23:I23)</f>
        <v>16</v>
      </c>
      <c r="H23" s="389">
        <f>SUMIF('TEST MARKS '!$D$8:$I$8,$H$9,'TEST MARKS '!D23:I23)</f>
        <v>16</v>
      </c>
      <c r="I23" s="389">
        <f>SUMIF('TEST MARKS '!$D$8:$I$8,$I$9,'TEST MARKS '!D23:I23)</f>
        <v>16</v>
      </c>
      <c r="J23" s="396">
        <f t="shared" si="1"/>
        <v>80</v>
      </c>
      <c r="K23" s="394">
        <f t="shared" si="2"/>
        <v>80</v>
      </c>
      <c r="L23" s="394">
        <f t="shared" si="3"/>
        <v>80</v>
      </c>
      <c r="M23" s="394">
        <f t="shared" si="4"/>
        <v>80</v>
      </c>
      <c r="N23" s="394">
        <f t="shared" si="5"/>
        <v>80</v>
      </c>
      <c r="O23" s="394">
        <f t="shared" si="6"/>
        <v>80</v>
      </c>
      <c r="P23" s="395" t="str">
        <f>IF(J23&lt;'TEST MARKS '!$D$137,"N","Y")</f>
        <v>N</v>
      </c>
      <c r="Q23" s="395" t="str">
        <f>IF(K23&lt;'TEST MARKS '!$D$137,"N","Y")</f>
        <v>N</v>
      </c>
      <c r="R23" s="395" t="str">
        <f>IF(L23&lt;'TEST MARKS '!$D$137,"N","Y")</f>
        <v>N</v>
      </c>
      <c r="S23" s="395" t="str">
        <f>IF(M23&lt;'TEST MARKS '!$D$137,"N","Y")</f>
        <v>N</v>
      </c>
      <c r="T23" s="395" t="str">
        <f>IF(N23&lt;'TEST MARKS '!$D$137,"N","Y")</f>
        <v>N</v>
      </c>
      <c r="U23" s="395" t="str">
        <f>IF(O23&lt;'TEST MARKS '!$D$137,"N","Y")</f>
        <v>N</v>
      </c>
    </row>
    <row r="24" s="384" customFormat="1" customHeight="1" spans="1:21">
      <c r="A24" s="324">
        <v>15</v>
      </c>
      <c r="B24" s="325" t="s">
        <v>77</v>
      </c>
      <c r="C24" s="326" t="s">
        <v>78</v>
      </c>
      <c r="D24" s="389">
        <f>SUMIF('TEST MARKS '!$D$8:$I$8,$D$9,'TEST MARKS '!D24:I24)</f>
        <v>20</v>
      </c>
      <c r="E24" s="389">
        <f>SUMIF('TEST MARKS '!$D$8:$I$8,$E$9,'TEST MARKS '!D24:I24)</f>
        <v>20</v>
      </c>
      <c r="F24" s="389">
        <f>SUMIF('TEST MARKS '!$D$8:$I$8,$F$9,'TEST MARKS '!D24:I24)</f>
        <v>20</v>
      </c>
      <c r="G24" s="389">
        <f>SUMIF('TEST MARKS '!$D$8:$I$8,$G$9,'TEST MARKS '!D24:I24)</f>
        <v>20</v>
      </c>
      <c r="H24" s="389">
        <f>SUMIF('TEST MARKS '!$D$8:$I$8,$H$9,'TEST MARKS '!D24:I24)</f>
        <v>20</v>
      </c>
      <c r="I24" s="389">
        <f>SUMIF('TEST MARKS '!$D$8:$I$8,$I$9,'TEST MARKS '!D24:I24)</f>
        <v>20</v>
      </c>
      <c r="J24" s="396">
        <f t="shared" si="1"/>
        <v>100</v>
      </c>
      <c r="K24" s="394">
        <f t="shared" si="2"/>
        <v>100</v>
      </c>
      <c r="L24" s="394">
        <f t="shared" si="3"/>
        <v>100</v>
      </c>
      <c r="M24" s="394">
        <f t="shared" si="4"/>
        <v>100</v>
      </c>
      <c r="N24" s="394">
        <f t="shared" si="5"/>
        <v>100</v>
      </c>
      <c r="O24" s="394">
        <f t="shared" si="6"/>
        <v>100</v>
      </c>
      <c r="P24" s="395" t="str">
        <f>IF(J24&lt;'TEST MARKS '!$D$137,"N","Y")</f>
        <v>Y</v>
      </c>
      <c r="Q24" s="395" t="str">
        <f>IF(K24&lt;'TEST MARKS '!$D$137,"N","Y")</f>
        <v>Y</v>
      </c>
      <c r="R24" s="395" t="str">
        <f>IF(L24&lt;'TEST MARKS '!$D$137,"N","Y")</f>
        <v>Y</v>
      </c>
      <c r="S24" s="395" t="str">
        <f>IF(M24&lt;'TEST MARKS '!$D$137,"N","Y")</f>
        <v>Y</v>
      </c>
      <c r="T24" s="395" t="str">
        <f>IF(N24&lt;'TEST MARKS '!$D$137,"N","Y")</f>
        <v>Y</v>
      </c>
      <c r="U24" s="395" t="str">
        <f>IF(O24&lt;'TEST MARKS '!$D$137,"N","Y")</f>
        <v>Y</v>
      </c>
    </row>
    <row r="25" s="384" customFormat="1" customHeight="1" spans="1:21">
      <c r="A25" s="324">
        <v>16</v>
      </c>
      <c r="B25" s="325" t="s">
        <v>79</v>
      </c>
      <c r="C25" s="326" t="s">
        <v>80</v>
      </c>
      <c r="D25" s="389">
        <f>SUMIF('TEST MARKS '!$D$8:$I$8,$D$9,'TEST MARKS '!D25:I25)</f>
        <v>17</v>
      </c>
      <c r="E25" s="389">
        <f>SUMIF('TEST MARKS '!$D$8:$I$8,$E$9,'TEST MARKS '!D25:I25)</f>
        <v>17</v>
      </c>
      <c r="F25" s="389">
        <f>SUMIF('TEST MARKS '!$D$8:$I$8,$F$9,'TEST MARKS '!D25:I25)</f>
        <v>17</v>
      </c>
      <c r="G25" s="389">
        <f>SUMIF('TEST MARKS '!$D$8:$I$8,$G$9,'TEST MARKS '!D25:I25)</f>
        <v>17</v>
      </c>
      <c r="H25" s="389">
        <f>SUMIF('TEST MARKS '!$D$8:$I$8,$H$9,'TEST MARKS '!D25:I25)</f>
        <v>17</v>
      </c>
      <c r="I25" s="389">
        <f>SUMIF('TEST MARKS '!$D$8:$I$8,$I$9,'TEST MARKS '!D25:I25)</f>
        <v>17</v>
      </c>
      <c r="J25" s="396">
        <f t="shared" si="1"/>
        <v>85</v>
      </c>
      <c r="K25" s="394">
        <f t="shared" si="2"/>
        <v>85</v>
      </c>
      <c r="L25" s="394">
        <f t="shared" si="3"/>
        <v>85</v>
      </c>
      <c r="M25" s="394">
        <f t="shared" si="4"/>
        <v>85</v>
      </c>
      <c r="N25" s="394">
        <f t="shared" si="5"/>
        <v>85</v>
      </c>
      <c r="O25" s="394">
        <f t="shared" si="6"/>
        <v>85</v>
      </c>
      <c r="P25" s="395" t="str">
        <f>IF(J25&lt;'TEST MARKS '!$D$137,"N","Y")</f>
        <v>Y</v>
      </c>
      <c r="Q25" s="395" t="str">
        <f>IF(K25&lt;'TEST MARKS '!$D$137,"N","Y")</f>
        <v>Y</v>
      </c>
      <c r="R25" s="395" t="str">
        <f>IF(L25&lt;'TEST MARKS '!$D$137,"N","Y")</f>
        <v>Y</v>
      </c>
      <c r="S25" s="395" t="str">
        <f>IF(M25&lt;'TEST MARKS '!$D$137,"N","Y")</f>
        <v>Y</v>
      </c>
      <c r="T25" s="395" t="str">
        <f>IF(N25&lt;'TEST MARKS '!$D$137,"N","Y")</f>
        <v>Y</v>
      </c>
      <c r="U25" s="395" t="str">
        <f>IF(O25&lt;'TEST MARKS '!$D$137,"N","Y")</f>
        <v>Y</v>
      </c>
    </row>
    <row r="26" s="384" customFormat="1" customHeight="1" spans="1:21">
      <c r="A26" s="324">
        <v>17</v>
      </c>
      <c r="B26" s="325" t="s">
        <v>81</v>
      </c>
      <c r="C26" s="326" t="s">
        <v>82</v>
      </c>
      <c r="D26" s="389">
        <f>SUMIF('TEST MARKS '!$D$8:$I$8,$D$9,'TEST MARKS '!D26:I26)</f>
        <v>18</v>
      </c>
      <c r="E26" s="389">
        <f>SUMIF('TEST MARKS '!$D$8:$I$8,$E$9,'TEST MARKS '!D26:I26)</f>
        <v>18</v>
      </c>
      <c r="F26" s="389">
        <f>SUMIF('TEST MARKS '!$D$8:$I$8,$F$9,'TEST MARKS '!D26:I26)</f>
        <v>18</v>
      </c>
      <c r="G26" s="389">
        <f>SUMIF('TEST MARKS '!$D$8:$I$8,$G$9,'TEST MARKS '!D26:I26)</f>
        <v>18</v>
      </c>
      <c r="H26" s="389">
        <f>SUMIF('TEST MARKS '!$D$8:$I$8,$H$9,'TEST MARKS '!D26:I26)</f>
        <v>18</v>
      </c>
      <c r="I26" s="389">
        <f>SUMIF('TEST MARKS '!$D$8:$I$8,$I$9,'TEST MARKS '!D26:I26)</f>
        <v>18</v>
      </c>
      <c r="J26" s="396">
        <f t="shared" si="1"/>
        <v>90</v>
      </c>
      <c r="K26" s="394">
        <f t="shared" si="2"/>
        <v>90</v>
      </c>
      <c r="L26" s="394">
        <f t="shared" si="3"/>
        <v>90</v>
      </c>
      <c r="M26" s="394">
        <f t="shared" si="4"/>
        <v>90</v>
      </c>
      <c r="N26" s="394">
        <f t="shared" si="5"/>
        <v>90</v>
      </c>
      <c r="O26" s="394">
        <f t="shared" si="6"/>
        <v>90</v>
      </c>
      <c r="P26" s="395" t="str">
        <f>IF(J26&lt;'TEST MARKS '!$D$137,"N","Y")</f>
        <v>Y</v>
      </c>
      <c r="Q26" s="395" t="str">
        <f>IF(K26&lt;'TEST MARKS '!$D$137,"N","Y")</f>
        <v>Y</v>
      </c>
      <c r="R26" s="395" t="str">
        <f>IF(L26&lt;'TEST MARKS '!$D$137,"N","Y")</f>
        <v>Y</v>
      </c>
      <c r="S26" s="395" t="str">
        <f>IF(M26&lt;'TEST MARKS '!$D$137,"N","Y")</f>
        <v>Y</v>
      </c>
      <c r="T26" s="395" t="str">
        <f>IF(N26&lt;'TEST MARKS '!$D$137,"N","Y")</f>
        <v>Y</v>
      </c>
      <c r="U26" s="395" t="str">
        <f>IF(O26&lt;'TEST MARKS '!$D$137,"N","Y")</f>
        <v>Y</v>
      </c>
    </row>
    <row r="27" s="384" customFormat="1" customHeight="1" spans="1:21">
      <c r="A27" s="324">
        <v>18</v>
      </c>
      <c r="B27" s="325" t="s">
        <v>83</v>
      </c>
      <c r="C27" s="326" t="s">
        <v>84</v>
      </c>
      <c r="D27" s="389">
        <f>SUMIF('TEST MARKS '!$D$8:$I$8,$D$9,'TEST MARKS '!D27:I27)</f>
        <v>19</v>
      </c>
      <c r="E27" s="389">
        <f>SUMIF('TEST MARKS '!$D$8:$I$8,$E$9,'TEST MARKS '!D27:I27)</f>
        <v>19</v>
      </c>
      <c r="F27" s="389">
        <f>SUMIF('TEST MARKS '!$D$8:$I$8,$F$9,'TEST MARKS '!D27:I27)</f>
        <v>19</v>
      </c>
      <c r="G27" s="389">
        <f>SUMIF('TEST MARKS '!$D$8:$I$8,$G$9,'TEST MARKS '!D27:I27)</f>
        <v>19</v>
      </c>
      <c r="H27" s="389">
        <f>SUMIF('TEST MARKS '!$D$8:$I$8,$H$9,'TEST MARKS '!D27:I27)</f>
        <v>19</v>
      </c>
      <c r="I27" s="389">
        <f>SUMIF('TEST MARKS '!$D$8:$I$8,$I$9,'TEST MARKS '!D27:I27)</f>
        <v>19</v>
      </c>
      <c r="J27" s="396">
        <f t="shared" si="1"/>
        <v>95</v>
      </c>
      <c r="K27" s="394">
        <f t="shared" si="2"/>
        <v>95</v>
      </c>
      <c r="L27" s="394">
        <f t="shared" si="3"/>
        <v>95</v>
      </c>
      <c r="M27" s="394">
        <f t="shared" si="4"/>
        <v>95</v>
      </c>
      <c r="N27" s="394">
        <f t="shared" si="5"/>
        <v>95</v>
      </c>
      <c r="O27" s="394">
        <f t="shared" si="6"/>
        <v>95</v>
      </c>
      <c r="P27" s="395" t="str">
        <f>IF(J27&lt;'TEST MARKS '!$D$137,"N","Y")</f>
        <v>Y</v>
      </c>
      <c r="Q27" s="395" t="str">
        <f>IF(K27&lt;'TEST MARKS '!$D$137,"N","Y")</f>
        <v>Y</v>
      </c>
      <c r="R27" s="395" t="str">
        <f>IF(L27&lt;'TEST MARKS '!$D$137,"N","Y")</f>
        <v>Y</v>
      </c>
      <c r="S27" s="395" t="str">
        <f>IF(M27&lt;'TEST MARKS '!$D$137,"N","Y")</f>
        <v>Y</v>
      </c>
      <c r="T27" s="395" t="str">
        <f>IF(N27&lt;'TEST MARKS '!$D$137,"N","Y")</f>
        <v>Y</v>
      </c>
      <c r="U27" s="395" t="str">
        <f>IF(O27&lt;'TEST MARKS '!$D$137,"N","Y")</f>
        <v>Y</v>
      </c>
    </row>
    <row r="28" s="384" customFormat="1" customHeight="1" spans="1:21">
      <c r="A28" s="324">
        <v>19</v>
      </c>
      <c r="B28" s="325" t="s">
        <v>85</v>
      </c>
      <c r="C28" s="326" t="s">
        <v>86</v>
      </c>
      <c r="D28" s="389">
        <f>SUMIF('TEST MARKS '!$D$8:$I$8,$D$9,'TEST MARKS '!D28:I28)</f>
        <v>19</v>
      </c>
      <c r="E28" s="389">
        <f>SUMIF('TEST MARKS '!$D$8:$I$8,$E$9,'TEST MARKS '!D28:I28)</f>
        <v>19</v>
      </c>
      <c r="F28" s="389">
        <f>SUMIF('TEST MARKS '!$D$8:$I$8,$F$9,'TEST MARKS '!D28:I28)</f>
        <v>19</v>
      </c>
      <c r="G28" s="389">
        <f>SUMIF('TEST MARKS '!$D$8:$I$8,$G$9,'TEST MARKS '!D28:I28)</f>
        <v>19</v>
      </c>
      <c r="H28" s="389">
        <f>SUMIF('TEST MARKS '!$D$8:$I$8,$H$9,'TEST MARKS '!D28:I28)</f>
        <v>19</v>
      </c>
      <c r="I28" s="389">
        <f>SUMIF('TEST MARKS '!$D$8:$I$8,$I$9,'TEST MARKS '!D28:I28)</f>
        <v>19</v>
      </c>
      <c r="J28" s="396">
        <f t="shared" si="1"/>
        <v>95</v>
      </c>
      <c r="K28" s="394">
        <f t="shared" si="2"/>
        <v>95</v>
      </c>
      <c r="L28" s="394">
        <f t="shared" si="3"/>
        <v>95</v>
      </c>
      <c r="M28" s="394">
        <f t="shared" si="4"/>
        <v>95</v>
      </c>
      <c r="N28" s="394">
        <f t="shared" si="5"/>
        <v>95</v>
      </c>
      <c r="O28" s="394">
        <f t="shared" si="6"/>
        <v>95</v>
      </c>
      <c r="P28" s="395" t="str">
        <f>IF(J28&lt;'TEST MARKS '!$D$137,"N","Y")</f>
        <v>Y</v>
      </c>
      <c r="Q28" s="395" t="str">
        <f>IF(K28&lt;'TEST MARKS '!$D$137,"N","Y")</f>
        <v>Y</v>
      </c>
      <c r="R28" s="395" t="str">
        <f>IF(L28&lt;'TEST MARKS '!$D$137,"N","Y")</f>
        <v>Y</v>
      </c>
      <c r="S28" s="395" t="str">
        <f>IF(M28&lt;'TEST MARKS '!$D$137,"N","Y")</f>
        <v>Y</v>
      </c>
      <c r="T28" s="395" t="str">
        <f>IF(N28&lt;'TEST MARKS '!$D$137,"N","Y")</f>
        <v>Y</v>
      </c>
      <c r="U28" s="395" t="str">
        <f>IF(O28&lt;'TEST MARKS '!$D$137,"N","Y")</f>
        <v>Y</v>
      </c>
    </row>
    <row r="29" s="384" customFormat="1" customHeight="1" spans="1:21">
      <c r="A29" s="324">
        <v>20</v>
      </c>
      <c r="B29" s="325" t="s">
        <v>87</v>
      </c>
      <c r="C29" s="326" t="s">
        <v>88</v>
      </c>
      <c r="D29" s="389">
        <f>SUMIF('TEST MARKS '!$D$8:$I$8,$D$9,'TEST MARKS '!D29:I29)</f>
        <v>20</v>
      </c>
      <c r="E29" s="389">
        <f>SUMIF('TEST MARKS '!$D$8:$I$8,$E$9,'TEST MARKS '!D29:I29)</f>
        <v>20</v>
      </c>
      <c r="F29" s="389">
        <f>SUMIF('TEST MARKS '!$D$8:$I$8,$F$9,'TEST MARKS '!D29:I29)</f>
        <v>20</v>
      </c>
      <c r="G29" s="389">
        <f>SUMIF('TEST MARKS '!$D$8:$I$8,$G$9,'TEST MARKS '!D29:I29)</f>
        <v>20</v>
      </c>
      <c r="H29" s="389">
        <f>SUMIF('TEST MARKS '!$D$8:$I$8,$H$9,'TEST MARKS '!D29:I29)</f>
        <v>20</v>
      </c>
      <c r="I29" s="389">
        <f>SUMIF('TEST MARKS '!$D$8:$I$8,$I$9,'TEST MARKS '!D29:I29)</f>
        <v>20</v>
      </c>
      <c r="J29" s="396">
        <f t="shared" si="1"/>
        <v>100</v>
      </c>
      <c r="K29" s="394">
        <f t="shared" si="2"/>
        <v>100</v>
      </c>
      <c r="L29" s="394">
        <f t="shared" si="3"/>
        <v>100</v>
      </c>
      <c r="M29" s="394">
        <f t="shared" si="4"/>
        <v>100</v>
      </c>
      <c r="N29" s="394">
        <f t="shared" si="5"/>
        <v>100</v>
      </c>
      <c r="O29" s="394">
        <f t="shared" si="6"/>
        <v>100</v>
      </c>
      <c r="P29" s="395" t="str">
        <f>IF(J29&lt;'TEST MARKS '!$D$137,"N","Y")</f>
        <v>Y</v>
      </c>
      <c r="Q29" s="395" t="str">
        <f>IF(K29&lt;'TEST MARKS '!$D$137,"N","Y")</f>
        <v>Y</v>
      </c>
      <c r="R29" s="395" t="str">
        <f>IF(L29&lt;'TEST MARKS '!$D$137,"N","Y")</f>
        <v>Y</v>
      </c>
      <c r="S29" s="395" t="str">
        <f>IF(M29&lt;'TEST MARKS '!$D$137,"N","Y")</f>
        <v>Y</v>
      </c>
      <c r="T29" s="395" t="str">
        <f>IF(N29&lt;'TEST MARKS '!$D$137,"N","Y")</f>
        <v>Y</v>
      </c>
      <c r="U29" s="395" t="str">
        <f>IF(O29&lt;'TEST MARKS '!$D$137,"N","Y")</f>
        <v>Y</v>
      </c>
    </row>
    <row r="30" s="384" customFormat="1" customHeight="1" spans="1:21">
      <c r="A30" s="324">
        <v>21</v>
      </c>
      <c r="B30" s="325" t="s">
        <v>89</v>
      </c>
      <c r="C30" s="326" t="s">
        <v>90</v>
      </c>
      <c r="D30" s="389">
        <f>SUMIF('TEST MARKS '!$D$8:$I$8,$D$9,'TEST MARKS '!D30:I30)</f>
        <v>20</v>
      </c>
      <c r="E30" s="389">
        <f>SUMIF('TEST MARKS '!$D$8:$I$8,$E$9,'TEST MARKS '!D30:I30)</f>
        <v>20</v>
      </c>
      <c r="F30" s="389">
        <f>SUMIF('TEST MARKS '!$D$8:$I$8,$F$9,'TEST MARKS '!D30:I30)</f>
        <v>20</v>
      </c>
      <c r="G30" s="389">
        <f>SUMIF('TEST MARKS '!$D$8:$I$8,$G$9,'TEST MARKS '!D30:I30)</f>
        <v>20</v>
      </c>
      <c r="H30" s="389">
        <f>SUMIF('TEST MARKS '!$D$8:$I$8,$H$9,'TEST MARKS '!D30:I30)</f>
        <v>20</v>
      </c>
      <c r="I30" s="389">
        <f>SUMIF('TEST MARKS '!$D$8:$I$8,$I$9,'TEST MARKS '!D30:I30)</f>
        <v>20</v>
      </c>
      <c r="J30" s="396">
        <f t="shared" si="1"/>
        <v>100</v>
      </c>
      <c r="K30" s="394">
        <f t="shared" si="2"/>
        <v>100</v>
      </c>
      <c r="L30" s="394">
        <f t="shared" si="3"/>
        <v>100</v>
      </c>
      <c r="M30" s="394">
        <f t="shared" si="4"/>
        <v>100</v>
      </c>
      <c r="N30" s="394">
        <f t="shared" si="5"/>
        <v>100</v>
      </c>
      <c r="O30" s="394">
        <f t="shared" si="6"/>
        <v>100</v>
      </c>
      <c r="P30" s="395" t="str">
        <f>IF(J30&lt;'TEST MARKS '!$D$137,"N","Y")</f>
        <v>Y</v>
      </c>
      <c r="Q30" s="395" t="str">
        <f>IF(K30&lt;'TEST MARKS '!$D$137,"N","Y")</f>
        <v>Y</v>
      </c>
      <c r="R30" s="395" t="str">
        <f>IF(L30&lt;'TEST MARKS '!$D$137,"N","Y")</f>
        <v>Y</v>
      </c>
      <c r="S30" s="395" t="str">
        <f>IF(M30&lt;'TEST MARKS '!$D$137,"N","Y")</f>
        <v>Y</v>
      </c>
      <c r="T30" s="395" t="str">
        <f>IF(N30&lt;'TEST MARKS '!$D$137,"N","Y")</f>
        <v>Y</v>
      </c>
      <c r="U30" s="395" t="str">
        <f>IF(O30&lt;'TEST MARKS '!$D$137,"N","Y")</f>
        <v>Y</v>
      </c>
    </row>
    <row r="31" s="384" customFormat="1" customHeight="1" spans="1:21">
      <c r="A31" s="324">
        <v>22</v>
      </c>
      <c r="B31" s="325" t="s">
        <v>91</v>
      </c>
      <c r="C31" s="326" t="s">
        <v>92</v>
      </c>
      <c r="D31" s="389">
        <f>SUMIF('TEST MARKS '!$D$8:$I$8,$D$9,'TEST MARKS '!D31:I31)</f>
        <v>20</v>
      </c>
      <c r="E31" s="389">
        <f>SUMIF('TEST MARKS '!$D$8:$I$8,$E$9,'TEST MARKS '!D31:I31)</f>
        <v>20</v>
      </c>
      <c r="F31" s="389">
        <f>SUMIF('TEST MARKS '!$D$8:$I$8,$F$9,'TEST MARKS '!D31:I31)</f>
        <v>20</v>
      </c>
      <c r="G31" s="389">
        <f>SUMIF('TEST MARKS '!$D$8:$I$8,$G$9,'TEST MARKS '!D31:I31)</f>
        <v>20</v>
      </c>
      <c r="H31" s="389">
        <f>SUMIF('TEST MARKS '!$D$8:$I$8,$H$9,'TEST MARKS '!D31:I31)</f>
        <v>20</v>
      </c>
      <c r="I31" s="389">
        <f>SUMIF('TEST MARKS '!$D$8:$I$8,$I$9,'TEST MARKS '!D31:I31)</f>
        <v>20</v>
      </c>
      <c r="J31" s="396">
        <f t="shared" si="1"/>
        <v>100</v>
      </c>
      <c r="K31" s="394">
        <f t="shared" si="2"/>
        <v>100</v>
      </c>
      <c r="L31" s="394">
        <f t="shared" si="3"/>
        <v>100</v>
      </c>
      <c r="M31" s="394">
        <f t="shared" si="4"/>
        <v>100</v>
      </c>
      <c r="N31" s="394">
        <f t="shared" si="5"/>
        <v>100</v>
      </c>
      <c r="O31" s="394">
        <f t="shared" si="6"/>
        <v>100</v>
      </c>
      <c r="P31" s="395" t="str">
        <f>IF(J31&lt;'TEST MARKS '!$D$137,"N","Y")</f>
        <v>Y</v>
      </c>
      <c r="Q31" s="395" t="str">
        <f>IF(K31&lt;'TEST MARKS '!$D$137,"N","Y")</f>
        <v>Y</v>
      </c>
      <c r="R31" s="395" t="str">
        <f>IF(L31&lt;'TEST MARKS '!$D$137,"N","Y")</f>
        <v>Y</v>
      </c>
      <c r="S31" s="395" t="str">
        <f>IF(M31&lt;'TEST MARKS '!$D$137,"N","Y")</f>
        <v>Y</v>
      </c>
      <c r="T31" s="395" t="str">
        <f>IF(N31&lt;'TEST MARKS '!$D$137,"N","Y")</f>
        <v>Y</v>
      </c>
      <c r="U31" s="395" t="str">
        <f>IF(O31&lt;'TEST MARKS '!$D$137,"N","Y")</f>
        <v>Y</v>
      </c>
    </row>
    <row r="32" s="384" customFormat="1" customHeight="1" spans="1:21">
      <c r="A32" s="324">
        <v>23</v>
      </c>
      <c r="B32" s="325" t="s">
        <v>93</v>
      </c>
      <c r="C32" s="326" t="s">
        <v>94</v>
      </c>
      <c r="D32" s="389">
        <f>SUMIF('TEST MARKS '!$D$8:$I$8,$D$9,'TEST MARKS '!D32:I32)</f>
        <v>18</v>
      </c>
      <c r="E32" s="389">
        <f>SUMIF('TEST MARKS '!$D$8:$I$8,$E$9,'TEST MARKS '!D32:I32)</f>
        <v>18</v>
      </c>
      <c r="F32" s="389">
        <f>SUMIF('TEST MARKS '!$D$8:$I$8,$F$9,'TEST MARKS '!D32:I32)</f>
        <v>18</v>
      </c>
      <c r="G32" s="389">
        <f>SUMIF('TEST MARKS '!$D$8:$I$8,$G$9,'TEST MARKS '!D32:I32)</f>
        <v>18</v>
      </c>
      <c r="H32" s="389">
        <f>SUMIF('TEST MARKS '!$D$8:$I$8,$H$9,'TEST MARKS '!D32:I32)</f>
        <v>18</v>
      </c>
      <c r="I32" s="389">
        <f>SUMIF('TEST MARKS '!$D$8:$I$8,$I$9,'TEST MARKS '!D32:I32)</f>
        <v>18</v>
      </c>
      <c r="J32" s="396">
        <f t="shared" si="1"/>
        <v>90</v>
      </c>
      <c r="K32" s="394">
        <f t="shared" si="2"/>
        <v>90</v>
      </c>
      <c r="L32" s="394">
        <f t="shared" si="3"/>
        <v>90</v>
      </c>
      <c r="M32" s="394">
        <f t="shared" si="4"/>
        <v>90</v>
      </c>
      <c r="N32" s="394">
        <f t="shared" si="5"/>
        <v>90</v>
      </c>
      <c r="O32" s="394">
        <f t="shared" si="6"/>
        <v>90</v>
      </c>
      <c r="P32" s="395" t="str">
        <f>IF(J32&lt;'TEST MARKS '!$D$137,"N","Y")</f>
        <v>Y</v>
      </c>
      <c r="Q32" s="395" t="str">
        <f>IF(K32&lt;'TEST MARKS '!$D$137,"N","Y")</f>
        <v>Y</v>
      </c>
      <c r="R32" s="395" t="str">
        <f>IF(L32&lt;'TEST MARKS '!$D$137,"N","Y")</f>
        <v>Y</v>
      </c>
      <c r="S32" s="395" t="str">
        <f>IF(M32&lt;'TEST MARKS '!$D$137,"N","Y")</f>
        <v>Y</v>
      </c>
      <c r="T32" s="395" t="str">
        <f>IF(N32&lt;'TEST MARKS '!$D$137,"N","Y")</f>
        <v>Y</v>
      </c>
      <c r="U32" s="395" t="str">
        <f>IF(O32&lt;'TEST MARKS '!$D$137,"N","Y")</f>
        <v>Y</v>
      </c>
    </row>
    <row r="33" s="384" customFormat="1" customHeight="1" spans="1:21">
      <c r="A33" s="324">
        <v>24</v>
      </c>
      <c r="B33" s="325" t="s">
        <v>95</v>
      </c>
      <c r="C33" s="326" t="s">
        <v>96</v>
      </c>
      <c r="D33" s="389">
        <f>SUMIF('TEST MARKS '!$D$8:$I$8,$D$9,'TEST MARKS '!D33:I33)</f>
        <v>19</v>
      </c>
      <c r="E33" s="389">
        <f>SUMIF('TEST MARKS '!$D$8:$I$8,$E$9,'TEST MARKS '!D33:I33)</f>
        <v>19</v>
      </c>
      <c r="F33" s="389">
        <f>SUMIF('TEST MARKS '!$D$8:$I$8,$F$9,'TEST MARKS '!D33:I33)</f>
        <v>19</v>
      </c>
      <c r="G33" s="389">
        <f>SUMIF('TEST MARKS '!$D$8:$I$8,$G$9,'TEST MARKS '!D33:I33)</f>
        <v>19</v>
      </c>
      <c r="H33" s="389">
        <f>SUMIF('TEST MARKS '!$D$8:$I$8,$H$9,'TEST MARKS '!D33:I33)</f>
        <v>19</v>
      </c>
      <c r="I33" s="389">
        <f>SUMIF('TEST MARKS '!$D$8:$I$8,$I$9,'TEST MARKS '!D33:I33)</f>
        <v>19</v>
      </c>
      <c r="J33" s="396">
        <f t="shared" si="1"/>
        <v>95</v>
      </c>
      <c r="K33" s="394">
        <f t="shared" si="2"/>
        <v>95</v>
      </c>
      <c r="L33" s="394">
        <f t="shared" si="3"/>
        <v>95</v>
      </c>
      <c r="M33" s="394">
        <f t="shared" si="4"/>
        <v>95</v>
      </c>
      <c r="N33" s="394">
        <f t="shared" si="5"/>
        <v>95</v>
      </c>
      <c r="O33" s="394">
        <f t="shared" si="6"/>
        <v>95</v>
      </c>
      <c r="P33" s="395" t="str">
        <f>IF(J33&lt;'TEST MARKS '!$D$137,"N","Y")</f>
        <v>Y</v>
      </c>
      <c r="Q33" s="395" t="str">
        <f>IF(K33&lt;'TEST MARKS '!$D$137,"N","Y")</f>
        <v>Y</v>
      </c>
      <c r="R33" s="395" t="str">
        <f>IF(L33&lt;'TEST MARKS '!$D$137,"N","Y")</f>
        <v>Y</v>
      </c>
      <c r="S33" s="395" t="str">
        <f>IF(M33&lt;'TEST MARKS '!$D$137,"N","Y")</f>
        <v>Y</v>
      </c>
      <c r="T33" s="395" t="str">
        <f>IF(N33&lt;'TEST MARKS '!$D$137,"N","Y")</f>
        <v>Y</v>
      </c>
      <c r="U33" s="395" t="str">
        <f>IF(O33&lt;'TEST MARKS '!$D$137,"N","Y")</f>
        <v>Y</v>
      </c>
    </row>
    <row r="34" s="384" customFormat="1" customHeight="1" spans="1:21">
      <c r="A34" s="324">
        <v>25</v>
      </c>
      <c r="B34" s="325" t="s">
        <v>97</v>
      </c>
      <c r="C34" s="326" t="s">
        <v>98</v>
      </c>
      <c r="D34" s="389">
        <f>SUMIF('TEST MARKS '!$D$8:$I$8,$D$9,'TEST MARKS '!D34:I34)</f>
        <v>19</v>
      </c>
      <c r="E34" s="389">
        <f>SUMIF('TEST MARKS '!$D$8:$I$8,$E$9,'TEST MARKS '!D34:I34)</f>
        <v>19</v>
      </c>
      <c r="F34" s="389">
        <f>SUMIF('TEST MARKS '!$D$8:$I$8,$F$9,'TEST MARKS '!D34:I34)</f>
        <v>19</v>
      </c>
      <c r="G34" s="389">
        <f>SUMIF('TEST MARKS '!$D$8:$I$8,$G$9,'TEST MARKS '!D34:I34)</f>
        <v>19</v>
      </c>
      <c r="H34" s="389">
        <f>SUMIF('TEST MARKS '!$D$8:$I$8,$H$9,'TEST MARKS '!D34:I34)</f>
        <v>19</v>
      </c>
      <c r="I34" s="389">
        <f>SUMIF('TEST MARKS '!$D$8:$I$8,$I$9,'TEST MARKS '!D34:I34)</f>
        <v>19</v>
      </c>
      <c r="J34" s="396">
        <f t="shared" si="1"/>
        <v>95</v>
      </c>
      <c r="K34" s="394">
        <f t="shared" si="2"/>
        <v>95</v>
      </c>
      <c r="L34" s="394">
        <f t="shared" si="3"/>
        <v>95</v>
      </c>
      <c r="M34" s="394">
        <f t="shared" si="4"/>
        <v>95</v>
      </c>
      <c r="N34" s="394">
        <f t="shared" si="5"/>
        <v>95</v>
      </c>
      <c r="O34" s="394">
        <f t="shared" si="6"/>
        <v>95</v>
      </c>
      <c r="P34" s="395" t="str">
        <f>IF(J34&lt;'TEST MARKS '!$D$137,"N","Y")</f>
        <v>Y</v>
      </c>
      <c r="Q34" s="395" t="str">
        <f>IF(K34&lt;'TEST MARKS '!$D$137,"N","Y")</f>
        <v>Y</v>
      </c>
      <c r="R34" s="395" t="str">
        <f>IF(L34&lt;'TEST MARKS '!$D$137,"N","Y")</f>
        <v>Y</v>
      </c>
      <c r="S34" s="395" t="str">
        <f>IF(M34&lt;'TEST MARKS '!$D$137,"N","Y")</f>
        <v>Y</v>
      </c>
      <c r="T34" s="395" t="str">
        <f>IF(N34&lt;'TEST MARKS '!$D$137,"N","Y")</f>
        <v>Y</v>
      </c>
      <c r="U34" s="395" t="str">
        <f>IF(O34&lt;'TEST MARKS '!$D$137,"N","Y")</f>
        <v>Y</v>
      </c>
    </row>
    <row r="35" s="384" customFormat="1" customHeight="1" spans="1:21">
      <c r="A35" s="324">
        <v>26</v>
      </c>
      <c r="B35" s="325" t="s">
        <v>99</v>
      </c>
      <c r="C35" s="326" t="s">
        <v>100</v>
      </c>
      <c r="D35" s="389">
        <f>SUMIF('TEST MARKS '!$D$8:$I$8,$D$9,'TEST MARKS '!D35:I35)</f>
        <v>20</v>
      </c>
      <c r="E35" s="389">
        <f>SUMIF('TEST MARKS '!$D$8:$I$8,$E$9,'TEST MARKS '!D35:I35)</f>
        <v>20</v>
      </c>
      <c r="F35" s="389">
        <f>SUMIF('TEST MARKS '!$D$8:$I$8,$F$9,'TEST MARKS '!D35:I35)</f>
        <v>20</v>
      </c>
      <c r="G35" s="389">
        <f>SUMIF('TEST MARKS '!$D$8:$I$8,$G$9,'TEST MARKS '!D35:I35)</f>
        <v>20</v>
      </c>
      <c r="H35" s="389">
        <f>SUMIF('TEST MARKS '!$D$8:$I$8,$H$9,'TEST MARKS '!D35:I35)</f>
        <v>20</v>
      </c>
      <c r="I35" s="389">
        <f>SUMIF('TEST MARKS '!$D$8:$I$8,$I$9,'TEST MARKS '!D35:I35)</f>
        <v>20</v>
      </c>
      <c r="J35" s="396">
        <f t="shared" si="1"/>
        <v>100</v>
      </c>
      <c r="K35" s="394">
        <f t="shared" si="2"/>
        <v>100</v>
      </c>
      <c r="L35" s="394">
        <f t="shared" si="3"/>
        <v>100</v>
      </c>
      <c r="M35" s="394">
        <f t="shared" si="4"/>
        <v>100</v>
      </c>
      <c r="N35" s="394">
        <f t="shared" si="5"/>
        <v>100</v>
      </c>
      <c r="O35" s="394">
        <f t="shared" si="6"/>
        <v>100</v>
      </c>
      <c r="P35" s="395" t="str">
        <f>IF(J35&lt;'TEST MARKS '!$D$137,"N","Y")</f>
        <v>Y</v>
      </c>
      <c r="Q35" s="395" t="str">
        <f>IF(K35&lt;'TEST MARKS '!$D$137,"N","Y")</f>
        <v>Y</v>
      </c>
      <c r="R35" s="395" t="str">
        <f>IF(L35&lt;'TEST MARKS '!$D$137,"N","Y")</f>
        <v>Y</v>
      </c>
      <c r="S35" s="395" t="str">
        <f>IF(M35&lt;'TEST MARKS '!$D$137,"N","Y")</f>
        <v>Y</v>
      </c>
      <c r="T35" s="395" t="str">
        <f>IF(N35&lt;'TEST MARKS '!$D$137,"N","Y")</f>
        <v>Y</v>
      </c>
      <c r="U35" s="395" t="str">
        <f>IF(O35&lt;'TEST MARKS '!$D$137,"N","Y")</f>
        <v>Y</v>
      </c>
    </row>
    <row r="36" s="384" customFormat="1" customHeight="1" spans="1:21">
      <c r="A36" s="324">
        <v>27</v>
      </c>
      <c r="B36" s="325" t="s">
        <v>101</v>
      </c>
      <c r="C36" s="326" t="s">
        <v>102</v>
      </c>
      <c r="D36" s="389">
        <f>SUMIF('TEST MARKS '!$D$8:$I$8,$D$9,'TEST MARKS '!D36:I36)</f>
        <v>20</v>
      </c>
      <c r="E36" s="389">
        <f>SUMIF('TEST MARKS '!$D$8:$I$8,$E$9,'TEST MARKS '!D36:I36)</f>
        <v>20</v>
      </c>
      <c r="F36" s="389">
        <f>SUMIF('TEST MARKS '!$D$8:$I$8,$F$9,'TEST MARKS '!D36:I36)</f>
        <v>20</v>
      </c>
      <c r="G36" s="389">
        <f>SUMIF('TEST MARKS '!$D$8:$I$8,$G$9,'TEST MARKS '!D36:I36)</f>
        <v>20</v>
      </c>
      <c r="H36" s="389">
        <f>SUMIF('TEST MARKS '!$D$8:$I$8,$H$9,'TEST MARKS '!D36:I36)</f>
        <v>20</v>
      </c>
      <c r="I36" s="389">
        <f>SUMIF('TEST MARKS '!$D$8:$I$8,$I$9,'TEST MARKS '!D36:I36)</f>
        <v>20</v>
      </c>
      <c r="J36" s="396">
        <f t="shared" si="1"/>
        <v>100</v>
      </c>
      <c r="K36" s="394">
        <f t="shared" si="2"/>
        <v>100</v>
      </c>
      <c r="L36" s="394">
        <f t="shared" si="3"/>
        <v>100</v>
      </c>
      <c r="M36" s="394">
        <f t="shared" si="4"/>
        <v>100</v>
      </c>
      <c r="N36" s="394">
        <f t="shared" si="5"/>
        <v>100</v>
      </c>
      <c r="O36" s="394">
        <f t="shared" si="6"/>
        <v>100</v>
      </c>
      <c r="P36" s="395" t="str">
        <f>IF(J36&lt;'TEST MARKS '!$D$137,"N","Y")</f>
        <v>Y</v>
      </c>
      <c r="Q36" s="395" t="str">
        <f>IF(K36&lt;'TEST MARKS '!$D$137,"N","Y")</f>
        <v>Y</v>
      </c>
      <c r="R36" s="395" t="str">
        <f>IF(L36&lt;'TEST MARKS '!$D$137,"N","Y")</f>
        <v>Y</v>
      </c>
      <c r="S36" s="395" t="str">
        <f>IF(M36&lt;'TEST MARKS '!$D$137,"N","Y")</f>
        <v>Y</v>
      </c>
      <c r="T36" s="395" t="str">
        <f>IF(N36&lt;'TEST MARKS '!$D$137,"N","Y")</f>
        <v>Y</v>
      </c>
      <c r="U36" s="395" t="str">
        <f>IF(O36&lt;'TEST MARKS '!$D$137,"N","Y")</f>
        <v>Y</v>
      </c>
    </row>
    <row r="37" s="384" customFormat="1" customHeight="1" spans="1:21">
      <c r="A37" s="324">
        <v>28</v>
      </c>
      <c r="B37" s="325" t="s">
        <v>103</v>
      </c>
      <c r="C37" s="326" t="s">
        <v>104</v>
      </c>
      <c r="D37" s="389">
        <f>SUMIF('TEST MARKS '!$D$8:$I$8,$D$9,'TEST MARKS '!D37:I37)</f>
        <v>20</v>
      </c>
      <c r="E37" s="389">
        <f>SUMIF('TEST MARKS '!$D$8:$I$8,$E$9,'TEST MARKS '!D37:I37)</f>
        <v>20</v>
      </c>
      <c r="F37" s="389">
        <f>SUMIF('TEST MARKS '!$D$8:$I$8,$F$9,'TEST MARKS '!D37:I37)</f>
        <v>20</v>
      </c>
      <c r="G37" s="389">
        <f>SUMIF('TEST MARKS '!$D$8:$I$8,$G$9,'TEST MARKS '!D37:I37)</f>
        <v>20</v>
      </c>
      <c r="H37" s="389">
        <f>SUMIF('TEST MARKS '!$D$8:$I$8,$H$9,'TEST MARKS '!D37:I37)</f>
        <v>20</v>
      </c>
      <c r="I37" s="389">
        <f>SUMIF('TEST MARKS '!$D$8:$I$8,$I$9,'TEST MARKS '!D37:I37)</f>
        <v>20</v>
      </c>
      <c r="J37" s="396">
        <f t="shared" si="1"/>
        <v>100</v>
      </c>
      <c r="K37" s="394">
        <f t="shared" si="2"/>
        <v>100</v>
      </c>
      <c r="L37" s="394">
        <f t="shared" si="3"/>
        <v>100</v>
      </c>
      <c r="M37" s="394">
        <f t="shared" si="4"/>
        <v>100</v>
      </c>
      <c r="N37" s="394">
        <f t="shared" si="5"/>
        <v>100</v>
      </c>
      <c r="O37" s="394">
        <f t="shared" si="6"/>
        <v>100</v>
      </c>
      <c r="P37" s="395" t="str">
        <f>IF(J37&lt;'TEST MARKS '!$D$137,"N","Y")</f>
        <v>Y</v>
      </c>
      <c r="Q37" s="395" t="str">
        <f>IF(K37&lt;'TEST MARKS '!$D$137,"N","Y")</f>
        <v>Y</v>
      </c>
      <c r="R37" s="395" t="str">
        <f>IF(L37&lt;'TEST MARKS '!$D$137,"N","Y")</f>
        <v>Y</v>
      </c>
      <c r="S37" s="395" t="str">
        <f>IF(M37&lt;'TEST MARKS '!$D$137,"N","Y")</f>
        <v>Y</v>
      </c>
      <c r="T37" s="395" t="str">
        <f>IF(N37&lt;'TEST MARKS '!$D$137,"N","Y")</f>
        <v>Y</v>
      </c>
      <c r="U37" s="395" t="str">
        <f>IF(O37&lt;'TEST MARKS '!$D$137,"N","Y")</f>
        <v>Y</v>
      </c>
    </row>
    <row r="38" s="384" customFormat="1" customHeight="1" spans="1:21">
      <c r="A38" s="324">
        <v>29</v>
      </c>
      <c r="B38" s="325" t="s">
        <v>105</v>
      </c>
      <c r="C38" s="326" t="s">
        <v>106</v>
      </c>
      <c r="D38" s="389">
        <f>SUMIF('TEST MARKS '!$D$8:$I$8,$D$9,'TEST MARKS '!D38:I38)</f>
        <v>18</v>
      </c>
      <c r="E38" s="389">
        <f>SUMIF('TEST MARKS '!$D$8:$I$8,$E$9,'TEST MARKS '!D38:I38)</f>
        <v>18</v>
      </c>
      <c r="F38" s="389">
        <f>SUMIF('TEST MARKS '!$D$8:$I$8,$F$9,'TEST MARKS '!D38:I38)</f>
        <v>18</v>
      </c>
      <c r="G38" s="389">
        <f>SUMIF('TEST MARKS '!$D$8:$I$8,$G$9,'TEST MARKS '!D38:I38)</f>
        <v>18</v>
      </c>
      <c r="H38" s="389">
        <f>SUMIF('TEST MARKS '!$D$8:$I$8,$H$9,'TEST MARKS '!D38:I38)</f>
        <v>18</v>
      </c>
      <c r="I38" s="389">
        <f>SUMIF('TEST MARKS '!$D$8:$I$8,$I$9,'TEST MARKS '!D38:I38)</f>
        <v>18</v>
      </c>
      <c r="J38" s="396">
        <f t="shared" si="1"/>
        <v>90</v>
      </c>
      <c r="K38" s="394">
        <f t="shared" si="2"/>
        <v>90</v>
      </c>
      <c r="L38" s="394">
        <f t="shared" si="3"/>
        <v>90</v>
      </c>
      <c r="M38" s="394">
        <f t="shared" si="4"/>
        <v>90</v>
      </c>
      <c r="N38" s="394">
        <f t="shared" si="5"/>
        <v>90</v>
      </c>
      <c r="O38" s="394">
        <f t="shared" si="6"/>
        <v>90</v>
      </c>
      <c r="P38" s="395" t="str">
        <f>IF(J38&lt;'TEST MARKS '!$D$137,"N","Y")</f>
        <v>Y</v>
      </c>
      <c r="Q38" s="395" t="str">
        <f>IF(K38&lt;'TEST MARKS '!$D$137,"N","Y")</f>
        <v>Y</v>
      </c>
      <c r="R38" s="395" t="str">
        <f>IF(L38&lt;'TEST MARKS '!$D$137,"N","Y")</f>
        <v>Y</v>
      </c>
      <c r="S38" s="395" t="str">
        <f>IF(M38&lt;'TEST MARKS '!$D$137,"N","Y")</f>
        <v>Y</v>
      </c>
      <c r="T38" s="395" t="str">
        <f>IF(N38&lt;'TEST MARKS '!$D$137,"N","Y")</f>
        <v>Y</v>
      </c>
      <c r="U38" s="395" t="str">
        <f>IF(O38&lt;'TEST MARKS '!$D$137,"N","Y")</f>
        <v>Y</v>
      </c>
    </row>
    <row r="39" s="384" customFormat="1" customHeight="1" spans="1:21">
      <c r="A39" s="324">
        <v>30</v>
      </c>
      <c r="B39" s="325" t="s">
        <v>107</v>
      </c>
      <c r="C39" s="326" t="s">
        <v>108</v>
      </c>
      <c r="D39" s="389">
        <f>SUMIF('TEST MARKS '!$D$8:$I$8,$D$9,'TEST MARKS '!D39:I39)</f>
        <v>20</v>
      </c>
      <c r="E39" s="389">
        <f>SUMIF('TEST MARKS '!$D$8:$I$8,$E$9,'TEST MARKS '!D39:I39)</f>
        <v>20</v>
      </c>
      <c r="F39" s="389">
        <f>SUMIF('TEST MARKS '!$D$8:$I$8,$F$9,'TEST MARKS '!D39:I39)</f>
        <v>20</v>
      </c>
      <c r="G39" s="389">
        <f>SUMIF('TEST MARKS '!$D$8:$I$8,$G$9,'TEST MARKS '!D39:I39)</f>
        <v>20</v>
      </c>
      <c r="H39" s="389">
        <f>SUMIF('TEST MARKS '!$D$8:$I$8,$H$9,'TEST MARKS '!D39:I39)</f>
        <v>20</v>
      </c>
      <c r="I39" s="389">
        <f>SUMIF('TEST MARKS '!$D$8:$I$8,$I$9,'TEST MARKS '!D39:I39)</f>
        <v>20</v>
      </c>
      <c r="J39" s="396">
        <f t="shared" si="1"/>
        <v>100</v>
      </c>
      <c r="K39" s="394">
        <f t="shared" si="2"/>
        <v>100</v>
      </c>
      <c r="L39" s="394">
        <f t="shared" si="3"/>
        <v>100</v>
      </c>
      <c r="M39" s="394">
        <f t="shared" si="4"/>
        <v>100</v>
      </c>
      <c r="N39" s="394">
        <f t="shared" si="5"/>
        <v>100</v>
      </c>
      <c r="O39" s="394">
        <f t="shared" si="6"/>
        <v>100</v>
      </c>
      <c r="P39" s="395" t="str">
        <f>IF(J39&lt;'TEST MARKS '!$D$137,"N","Y")</f>
        <v>Y</v>
      </c>
      <c r="Q39" s="395" t="str">
        <f>IF(K39&lt;'TEST MARKS '!$D$137,"N","Y")</f>
        <v>Y</v>
      </c>
      <c r="R39" s="395" t="str">
        <f>IF(L39&lt;'TEST MARKS '!$D$137,"N","Y")</f>
        <v>Y</v>
      </c>
      <c r="S39" s="395" t="str">
        <f>IF(M39&lt;'TEST MARKS '!$D$137,"N","Y")</f>
        <v>Y</v>
      </c>
      <c r="T39" s="395" t="str">
        <f>IF(N39&lt;'TEST MARKS '!$D$137,"N","Y")</f>
        <v>Y</v>
      </c>
      <c r="U39" s="395" t="str">
        <f>IF(O39&lt;'TEST MARKS '!$D$137,"N","Y")</f>
        <v>Y</v>
      </c>
    </row>
    <row r="40" s="384" customFormat="1" customHeight="1" spans="1:21">
      <c r="A40" s="324">
        <v>31</v>
      </c>
      <c r="B40" s="325" t="s">
        <v>109</v>
      </c>
      <c r="C40" s="326" t="s">
        <v>110</v>
      </c>
      <c r="D40" s="389">
        <f>SUMIF('TEST MARKS '!$D$8:$I$8,$D$9,'TEST MARKS '!D40:I40)</f>
        <v>20</v>
      </c>
      <c r="E40" s="389">
        <f>SUMIF('TEST MARKS '!$D$8:$I$8,$E$9,'TEST MARKS '!D40:I40)</f>
        <v>20</v>
      </c>
      <c r="F40" s="389">
        <f>SUMIF('TEST MARKS '!$D$8:$I$8,$F$9,'TEST MARKS '!D40:I40)</f>
        <v>20</v>
      </c>
      <c r="G40" s="389">
        <f>SUMIF('TEST MARKS '!$D$8:$I$8,$G$9,'TEST MARKS '!D40:I40)</f>
        <v>20</v>
      </c>
      <c r="H40" s="389">
        <f>SUMIF('TEST MARKS '!$D$8:$I$8,$H$9,'TEST MARKS '!D40:I40)</f>
        <v>20</v>
      </c>
      <c r="I40" s="389">
        <f>SUMIF('TEST MARKS '!$D$8:$I$8,$I$9,'TEST MARKS '!D40:I40)</f>
        <v>20</v>
      </c>
      <c r="J40" s="396">
        <f t="shared" si="1"/>
        <v>100</v>
      </c>
      <c r="K40" s="394">
        <f t="shared" si="2"/>
        <v>100</v>
      </c>
      <c r="L40" s="394">
        <f t="shared" si="3"/>
        <v>100</v>
      </c>
      <c r="M40" s="394">
        <f t="shared" si="4"/>
        <v>100</v>
      </c>
      <c r="N40" s="394">
        <f t="shared" si="5"/>
        <v>100</v>
      </c>
      <c r="O40" s="394">
        <f t="shared" si="6"/>
        <v>100</v>
      </c>
      <c r="P40" s="395" t="str">
        <f>IF(J40&lt;'TEST MARKS '!$D$137,"N","Y")</f>
        <v>Y</v>
      </c>
      <c r="Q40" s="395" t="str">
        <f>IF(K40&lt;'TEST MARKS '!$D$137,"N","Y")</f>
        <v>Y</v>
      </c>
      <c r="R40" s="395" t="str">
        <f>IF(L40&lt;'TEST MARKS '!$D$137,"N","Y")</f>
        <v>Y</v>
      </c>
      <c r="S40" s="395" t="str">
        <f>IF(M40&lt;'TEST MARKS '!$D$137,"N","Y")</f>
        <v>Y</v>
      </c>
      <c r="T40" s="395" t="str">
        <f>IF(N40&lt;'TEST MARKS '!$D$137,"N","Y")</f>
        <v>Y</v>
      </c>
      <c r="U40" s="395" t="str">
        <f>IF(O40&lt;'TEST MARKS '!$D$137,"N","Y")</f>
        <v>Y</v>
      </c>
    </row>
    <row r="41" s="384" customFormat="1" customHeight="1" spans="1:21">
      <c r="A41" s="324">
        <v>32</v>
      </c>
      <c r="B41" s="325" t="s">
        <v>111</v>
      </c>
      <c r="C41" s="326" t="s">
        <v>112</v>
      </c>
      <c r="D41" s="389">
        <f>SUMIF('TEST MARKS '!$D$8:$I$8,$D$9,'TEST MARKS '!D41:I41)</f>
        <v>18</v>
      </c>
      <c r="E41" s="389">
        <f>SUMIF('TEST MARKS '!$D$8:$I$8,$E$9,'TEST MARKS '!D41:I41)</f>
        <v>18</v>
      </c>
      <c r="F41" s="389">
        <f>SUMIF('TEST MARKS '!$D$8:$I$8,$F$9,'TEST MARKS '!D41:I41)</f>
        <v>18</v>
      </c>
      <c r="G41" s="389">
        <f>SUMIF('TEST MARKS '!$D$8:$I$8,$G$9,'TEST MARKS '!D41:I41)</f>
        <v>18</v>
      </c>
      <c r="H41" s="389">
        <f>SUMIF('TEST MARKS '!$D$8:$I$8,$H$9,'TEST MARKS '!D41:I41)</f>
        <v>18</v>
      </c>
      <c r="I41" s="389">
        <f>SUMIF('TEST MARKS '!$D$8:$I$8,$I$9,'TEST MARKS '!D41:I41)</f>
        <v>18</v>
      </c>
      <c r="J41" s="396">
        <f t="shared" si="1"/>
        <v>90</v>
      </c>
      <c r="K41" s="394">
        <f t="shared" si="2"/>
        <v>90</v>
      </c>
      <c r="L41" s="394">
        <f t="shared" si="3"/>
        <v>90</v>
      </c>
      <c r="M41" s="394">
        <f t="shared" si="4"/>
        <v>90</v>
      </c>
      <c r="N41" s="394">
        <f t="shared" si="5"/>
        <v>90</v>
      </c>
      <c r="O41" s="394">
        <f t="shared" si="6"/>
        <v>90</v>
      </c>
      <c r="P41" s="395" t="str">
        <f>IF(J41&lt;'TEST MARKS '!$D$137,"N","Y")</f>
        <v>Y</v>
      </c>
      <c r="Q41" s="395" t="str">
        <f>IF(K41&lt;'TEST MARKS '!$D$137,"N","Y")</f>
        <v>Y</v>
      </c>
      <c r="R41" s="395" t="str">
        <f>IF(L41&lt;'TEST MARKS '!$D$137,"N","Y")</f>
        <v>Y</v>
      </c>
      <c r="S41" s="395" t="str">
        <f>IF(M41&lt;'TEST MARKS '!$D$137,"N","Y")</f>
        <v>Y</v>
      </c>
      <c r="T41" s="395" t="str">
        <f>IF(N41&lt;'TEST MARKS '!$D$137,"N","Y")</f>
        <v>Y</v>
      </c>
      <c r="U41" s="395" t="str">
        <f>IF(O41&lt;'TEST MARKS '!$D$137,"N","Y")</f>
        <v>Y</v>
      </c>
    </row>
    <row r="42" s="384" customFormat="1" customHeight="1" spans="1:21">
      <c r="A42" s="324">
        <v>33</v>
      </c>
      <c r="B42" s="325" t="s">
        <v>113</v>
      </c>
      <c r="C42" s="326" t="s">
        <v>114</v>
      </c>
      <c r="D42" s="389">
        <f>SUMIF('TEST MARKS '!$D$8:$I$8,$D$9,'TEST MARKS '!D42:I42)</f>
        <v>19</v>
      </c>
      <c r="E42" s="389">
        <f>SUMIF('TEST MARKS '!$D$8:$I$8,$E$9,'TEST MARKS '!D42:I42)</f>
        <v>19</v>
      </c>
      <c r="F42" s="389">
        <f>SUMIF('TEST MARKS '!$D$8:$I$8,$F$9,'TEST MARKS '!D42:I42)</f>
        <v>19</v>
      </c>
      <c r="G42" s="389">
        <f>SUMIF('TEST MARKS '!$D$8:$I$8,$G$9,'TEST MARKS '!D42:I42)</f>
        <v>19</v>
      </c>
      <c r="H42" s="389">
        <f>SUMIF('TEST MARKS '!$D$8:$I$8,$H$9,'TEST MARKS '!D42:I42)</f>
        <v>19</v>
      </c>
      <c r="I42" s="389">
        <f>SUMIF('TEST MARKS '!$D$8:$I$8,$I$9,'TEST MARKS '!D42:I42)</f>
        <v>19</v>
      </c>
      <c r="J42" s="396">
        <f t="shared" si="1"/>
        <v>95</v>
      </c>
      <c r="K42" s="394">
        <f t="shared" si="2"/>
        <v>95</v>
      </c>
      <c r="L42" s="394">
        <f t="shared" si="3"/>
        <v>95</v>
      </c>
      <c r="M42" s="394">
        <f t="shared" si="4"/>
        <v>95</v>
      </c>
      <c r="N42" s="394">
        <f t="shared" si="5"/>
        <v>95</v>
      </c>
      <c r="O42" s="394">
        <f t="shared" si="6"/>
        <v>95</v>
      </c>
      <c r="P42" s="395" t="str">
        <f>IF(J42&lt;'TEST MARKS '!$D$137,"N","Y")</f>
        <v>Y</v>
      </c>
      <c r="Q42" s="395" t="str">
        <f>IF(K42&lt;'TEST MARKS '!$D$137,"N","Y")</f>
        <v>Y</v>
      </c>
      <c r="R42" s="395" t="str">
        <f>IF(L42&lt;'TEST MARKS '!$D$137,"N","Y")</f>
        <v>Y</v>
      </c>
      <c r="S42" s="395" t="str">
        <f>IF(M42&lt;'TEST MARKS '!$D$137,"N","Y")</f>
        <v>Y</v>
      </c>
      <c r="T42" s="395" t="str">
        <f>IF(N42&lt;'TEST MARKS '!$D$137,"N","Y")</f>
        <v>Y</v>
      </c>
      <c r="U42" s="395" t="str">
        <f>IF(O42&lt;'TEST MARKS '!$D$137,"N","Y")</f>
        <v>Y</v>
      </c>
    </row>
    <row r="43" s="384" customFormat="1" customHeight="1" spans="1:21">
      <c r="A43" s="324">
        <v>34</v>
      </c>
      <c r="B43" s="325" t="s">
        <v>115</v>
      </c>
      <c r="C43" s="326" t="s">
        <v>116</v>
      </c>
      <c r="D43" s="389">
        <f>SUMIF('TEST MARKS '!$D$8:$I$8,$D$9,'TEST MARKS '!D43:I43)</f>
        <v>18</v>
      </c>
      <c r="E43" s="389">
        <f>SUMIF('TEST MARKS '!$D$8:$I$8,$E$9,'TEST MARKS '!D43:I43)</f>
        <v>18</v>
      </c>
      <c r="F43" s="389">
        <f>SUMIF('TEST MARKS '!$D$8:$I$8,$F$9,'TEST MARKS '!D43:I43)</f>
        <v>18</v>
      </c>
      <c r="G43" s="389">
        <f>SUMIF('TEST MARKS '!$D$8:$I$8,$G$9,'TEST MARKS '!D43:I43)</f>
        <v>18</v>
      </c>
      <c r="H43" s="389">
        <f>SUMIF('TEST MARKS '!$D$8:$I$8,$H$9,'TEST MARKS '!D43:I43)</f>
        <v>18</v>
      </c>
      <c r="I43" s="389">
        <f>SUMIF('TEST MARKS '!$D$8:$I$8,$I$9,'TEST MARKS '!D43:I43)</f>
        <v>18</v>
      </c>
      <c r="J43" s="396">
        <f t="shared" si="1"/>
        <v>90</v>
      </c>
      <c r="K43" s="394">
        <f t="shared" si="2"/>
        <v>90</v>
      </c>
      <c r="L43" s="394">
        <f t="shared" si="3"/>
        <v>90</v>
      </c>
      <c r="M43" s="394">
        <f t="shared" si="4"/>
        <v>90</v>
      </c>
      <c r="N43" s="394">
        <f t="shared" si="5"/>
        <v>90</v>
      </c>
      <c r="O43" s="394">
        <f t="shared" si="6"/>
        <v>90</v>
      </c>
      <c r="P43" s="395" t="str">
        <f>IF(J43&lt;'TEST MARKS '!$D$137,"N","Y")</f>
        <v>Y</v>
      </c>
      <c r="Q43" s="395" t="str">
        <f>IF(K43&lt;'TEST MARKS '!$D$137,"N","Y")</f>
        <v>Y</v>
      </c>
      <c r="R43" s="395" t="str">
        <f>IF(L43&lt;'TEST MARKS '!$D$137,"N","Y")</f>
        <v>Y</v>
      </c>
      <c r="S43" s="395" t="str">
        <f>IF(M43&lt;'TEST MARKS '!$D$137,"N","Y")</f>
        <v>Y</v>
      </c>
      <c r="T43" s="395" t="str">
        <f>IF(N43&lt;'TEST MARKS '!$D$137,"N","Y")</f>
        <v>Y</v>
      </c>
      <c r="U43" s="395" t="str">
        <f>IF(O43&lt;'TEST MARKS '!$D$137,"N","Y")</f>
        <v>Y</v>
      </c>
    </row>
    <row r="44" s="384" customFormat="1" customHeight="1" spans="1:21">
      <c r="A44" s="324">
        <v>35</v>
      </c>
      <c r="B44" s="325" t="s">
        <v>117</v>
      </c>
      <c r="C44" s="326" t="s">
        <v>118</v>
      </c>
      <c r="D44" s="389">
        <f>SUMIF('TEST MARKS '!$D$8:$I$8,$D$9,'TEST MARKS '!D44:I44)</f>
        <v>20</v>
      </c>
      <c r="E44" s="389">
        <f>SUMIF('TEST MARKS '!$D$8:$I$8,$E$9,'TEST MARKS '!D44:I44)</f>
        <v>20</v>
      </c>
      <c r="F44" s="389">
        <f>SUMIF('TEST MARKS '!$D$8:$I$8,$F$9,'TEST MARKS '!D44:I44)</f>
        <v>20</v>
      </c>
      <c r="G44" s="389">
        <f>SUMIF('TEST MARKS '!$D$8:$I$8,$G$9,'TEST MARKS '!D44:I44)</f>
        <v>20</v>
      </c>
      <c r="H44" s="389">
        <f>SUMIF('TEST MARKS '!$D$8:$I$8,$H$9,'TEST MARKS '!D44:I44)</f>
        <v>20</v>
      </c>
      <c r="I44" s="389">
        <f>SUMIF('TEST MARKS '!$D$8:$I$8,$I$9,'TEST MARKS '!D44:I44)</f>
        <v>20</v>
      </c>
      <c r="J44" s="396">
        <f t="shared" si="1"/>
        <v>100</v>
      </c>
      <c r="K44" s="394">
        <f t="shared" si="2"/>
        <v>100</v>
      </c>
      <c r="L44" s="394">
        <f t="shared" si="3"/>
        <v>100</v>
      </c>
      <c r="M44" s="394">
        <f t="shared" si="4"/>
        <v>100</v>
      </c>
      <c r="N44" s="394">
        <f t="shared" si="5"/>
        <v>100</v>
      </c>
      <c r="O44" s="394">
        <f t="shared" si="6"/>
        <v>100</v>
      </c>
      <c r="P44" s="395" t="str">
        <f>IF(J44&lt;'TEST MARKS '!$D$137,"N","Y")</f>
        <v>Y</v>
      </c>
      <c r="Q44" s="395" t="str">
        <f>IF(K44&lt;'TEST MARKS '!$D$137,"N","Y")</f>
        <v>Y</v>
      </c>
      <c r="R44" s="395" t="str">
        <f>IF(L44&lt;'TEST MARKS '!$D$137,"N","Y")</f>
        <v>Y</v>
      </c>
      <c r="S44" s="395" t="str">
        <f>IF(M44&lt;'TEST MARKS '!$D$137,"N","Y")</f>
        <v>Y</v>
      </c>
      <c r="T44" s="395" t="str">
        <f>IF(N44&lt;'TEST MARKS '!$D$137,"N","Y")</f>
        <v>Y</v>
      </c>
      <c r="U44" s="395" t="str">
        <f>IF(O44&lt;'TEST MARKS '!$D$137,"N","Y")</f>
        <v>Y</v>
      </c>
    </row>
    <row r="45" s="384" customFormat="1" customHeight="1" spans="1:21">
      <c r="A45" s="324">
        <v>36</v>
      </c>
      <c r="B45" s="325" t="s">
        <v>119</v>
      </c>
      <c r="C45" s="326" t="s">
        <v>120</v>
      </c>
      <c r="D45" s="389">
        <f>SUMIF('TEST MARKS '!$D$8:$I$8,$D$9,'TEST MARKS '!D45:I45)</f>
        <v>20</v>
      </c>
      <c r="E45" s="389">
        <f>SUMIF('TEST MARKS '!$D$8:$I$8,$E$9,'TEST MARKS '!D45:I45)</f>
        <v>20</v>
      </c>
      <c r="F45" s="389">
        <f>SUMIF('TEST MARKS '!$D$8:$I$8,$F$9,'TEST MARKS '!D45:I45)</f>
        <v>20</v>
      </c>
      <c r="G45" s="389">
        <f>SUMIF('TEST MARKS '!$D$8:$I$8,$G$9,'TEST MARKS '!D45:I45)</f>
        <v>20</v>
      </c>
      <c r="H45" s="389">
        <f>SUMIF('TEST MARKS '!$D$8:$I$8,$H$9,'TEST MARKS '!D45:I45)</f>
        <v>20</v>
      </c>
      <c r="I45" s="389">
        <f>SUMIF('TEST MARKS '!$D$8:$I$8,$I$9,'TEST MARKS '!D45:I45)</f>
        <v>20</v>
      </c>
      <c r="J45" s="396">
        <f t="shared" si="1"/>
        <v>100</v>
      </c>
      <c r="K45" s="394">
        <f t="shared" si="2"/>
        <v>100</v>
      </c>
      <c r="L45" s="394">
        <f t="shared" si="3"/>
        <v>100</v>
      </c>
      <c r="M45" s="394">
        <f t="shared" si="4"/>
        <v>100</v>
      </c>
      <c r="N45" s="394">
        <f t="shared" si="5"/>
        <v>100</v>
      </c>
      <c r="O45" s="394">
        <f t="shared" si="6"/>
        <v>100</v>
      </c>
      <c r="P45" s="395" t="str">
        <f>IF(J45&lt;'TEST MARKS '!$D$137,"N","Y")</f>
        <v>Y</v>
      </c>
      <c r="Q45" s="395" t="str">
        <f>IF(K45&lt;'TEST MARKS '!$D$137,"N","Y")</f>
        <v>Y</v>
      </c>
      <c r="R45" s="395" t="str">
        <f>IF(L45&lt;'TEST MARKS '!$D$137,"N","Y")</f>
        <v>Y</v>
      </c>
      <c r="S45" s="395" t="str">
        <f>IF(M45&lt;'TEST MARKS '!$D$137,"N","Y")</f>
        <v>Y</v>
      </c>
      <c r="T45" s="395" t="str">
        <f>IF(N45&lt;'TEST MARKS '!$D$137,"N","Y")</f>
        <v>Y</v>
      </c>
      <c r="U45" s="395" t="str">
        <f>IF(O45&lt;'TEST MARKS '!$D$137,"N","Y")</f>
        <v>Y</v>
      </c>
    </row>
    <row r="46" s="384" customFormat="1" customHeight="1" spans="1:21">
      <c r="A46" s="324">
        <v>37</v>
      </c>
      <c r="B46" s="325" t="s">
        <v>121</v>
      </c>
      <c r="C46" s="326" t="s">
        <v>122</v>
      </c>
      <c r="D46" s="389">
        <f>SUMIF('TEST MARKS '!$D$8:$I$8,$D$9,'TEST MARKS '!D46:I46)</f>
        <v>18</v>
      </c>
      <c r="E46" s="389">
        <f>SUMIF('TEST MARKS '!$D$8:$I$8,$E$9,'TEST MARKS '!D46:I46)</f>
        <v>18</v>
      </c>
      <c r="F46" s="389">
        <f>SUMIF('TEST MARKS '!$D$8:$I$8,$F$9,'TEST MARKS '!D46:I46)</f>
        <v>18</v>
      </c>
      <c r="G46" s="389">
        <f>SUMIF('TEST MARKS '!$D$8:$I$8,$G$9,'TEST MARKS '!D46:I46)</f>
        <v>18</v>
      </c>
      <c r="H46" s="389">
        <f>SUMIF('TEST MARKS '!$D$8:$I$8,$H$9,'TEST MARKS '!D46:I46)</f>
        <v>18</v>
      </c>
      <c r="I46" s="389">
        <f>SUMIF('TEST MARKS '!$D$8:$I$8,$I$9,'TEST MARKS '!D46:I46)</f>
        <v>18</v>
      </c>
      <c r="J46" s="396">
        <f t="shared" si="1"/>
        <v>90</v>
      </c>
      <c r="K46" s="394">
        <f t="shared" si="2"/>
        <v>90</v>
      </c>
      <c r="L46" s="394">
        <f t="shared" si="3"/>
        <v>90</v>
      </c>
      <c r="M46" s="394">
        <f t="shared" si="4"/>
        <v>90</v>
      </c>
      <c r="N46" s="394">
        <f t="shared" si="5"/>
        <v>90</v>
      </c>
      <c r="O46" s="394">
        <f t="shared" si="6"/>
        <v>90</v>
      </c>
      <c r="P46" s="395" t="str">
        <f>IF(J46&lt;'TEST MARKS '!$D$137,"N","Y")</f>
        <v>Y</v>
      </c>
      <c r="Q46" s="395" t="str">
        <f>IF(K46&lt;'TEST MARKS '!$D$137,"N","Y")</f>
        <v>Y</v>
      </c>
      <c r="R46" s="395" t="str">
        <f>IF(L46&lt;'TEST MARKS '!$D$137,"N","Y")</f>
        <v>Y</v>
      </c>
      <c r="S46" s="395" t="str">
        <f>IF(M46&lt;'TEST MARKS '!$D$137,"N","Y")</f>
        <v>Y</v>
      </c>
      <c r="T46" s="395" t="str">
        <f>IF(N46&lt;'TEST MARKS '!$D$137,"N","Y")</f>
        <v>Y</v>
      </c>
      <c r="U46" s="395" t="str">
        <f>IF(O46&lt;'TEST MARKS '!$D$137,"N","Y")</f>
        <v>Y</v>
      </c>
    </row>
    <row r="47" s="384" customFormat="1" customHeight="1" spans="1:21">
      <c r="A47" s="324">
        <v>38</v>
      </c>
      <c r="B47" s="325" t="s">
        <v>123</v>
      </c>
      <c r="C47" s="326" t="s">
        <v>124</v>
      </c>
      <c r="D47" s="389">
        <f>SUMIF('TEST MARKS '!$D$8:$I$8,$D$9,'TEST MARKS '!D47:I47)</f>
        <v>20</v>
      </c>
      <c r="E47" s="389">
        <f>SUMIF('TEST MARKS '!$D$8:$I$8,$E$9,'TEST MARKS '!D47:I47)</f>
        <v>20</v>
      </c>
      <c r="F47" s="389">
        <f>SUMIF('TEST MARKS '!$D$8:$I$8,$F$9,'TEST MARKS '!D47:I47)</f>
        <v>20</v>
      </c>
      <c r="G47" s="389">
        <f>SUMIF('TEST MARKS '!$D$8:$I$8,$G$9,'TEST MARKS '!D47:I47)</f>
        <v>20</v>
      </c>
      <c r="H47" s="389">
        <f>SUMIF('TEST MARKS '!$D$8:$I$8,$H$9,'TEST MARKS '!D47:I47)</f>
        <v>20</v>
      </c>
      <c r="I47" s="389">
        <f>SUMIF('TEST MARKS '!$D$8:$I$8,$I$9,'TEST MARKS '!D47:I47)</f>
        <v>20</v>
      </c>
      <c r="J47" s="396">
        <f t="shared" si="1"/>
        <v>100</v>
      </c>
      <c r="K47" s="394">
        <f t="shared" si="2"/>
        <v>100</v>
      </c>
      <c r="L47" s="394">
        <f t="shared" si="3"/>
        <v>100</v>
      </c>
      <c r="M47" s="394">
        <f t="shared" si="4"/>
        <v>100</v>
      </c>
      <c r="N47" s="394">
        <f t="shared" si="5"/>
        <v>100</v>
      </c>
      <c r="O47" s="394">
        <f t="shared" si="6"/>
        <v>100</v>
      </c>
      <c r="P47" s="395" t="str">
        <f>IF(J47&lt;'TEST MARKS '!$D$137,"N","Y")</f>
        <v>Y</v>
      </c>
      <c r="Q47" s="395" t="str">
        <f>IF(K47&lt;'TEST MARKS '!$D$137,"N","Y")</f>
        <v>Y</v>
      </c>
      <c r="R47" s="395" t="str">
        <f>IF(L47&lt;'TEST MARKS '!$D$137,"N","Y")</f>
        <v>Y</v>
      </c>
      <c r="S47" s="395" t="str">
        <f>IF(M47&lt;'TEST MARKS '!$D$137,"N","Y")</f>
        <v>Y</v>
      </c>
      <c r="T47" s="395" t="str">
        <f>IF(N47&lt;'TEST MARKS '!$D$137,"N","Y")</f>
        <v>Y</v>
      </c>
      <c r="U47" s="395" t="str">
        <f>IF(O47&lt;'TEST MARKS '!$D$137,"N","Y")</f>
        <v>Y</v>
      </c>
    </row>
    <row r="48" s="384" customFormat="1" customHeight="1" spans="1:21">
      <c r="A48" s="324">
        <v>39</v>
      </c>
      <c r="B48" s="325" t="s">
        <v>125</v>
      </c>
      <c r="C48" s="326" t="s">
        <v>126</v>
      </c>
      <c r="D48" s="389">
        <f>SUMIF('TEST MARKS '!$D$8:$I$8,$D$9,'TEST MARKS '!D48:I48)</f>
        <v>20</v>
      </c>
      <c r="E48" s="389">
        <f>SUMIF('TEST MARKS '!$D$8:$I$8,$E$9,'TEST MARKS '!D48:I48)</f>
        <v>20</v>
      </c>
      <c r="F48" s="389">
        <f>SUMIF('TEST MARKS '!$D$8:$I$8,$F$9,'TEST MARKS '!D48:I48)</f>
        <v>20</v>
      </c>
      <c r="G48" s="389">
        <f>SUMIF('TEST MARKS '!$D$8:$I$8,$G$9,'TEST MARKS '!D48:I48)</f>
        <v>20</v>
      </c>
      <c r="H48" s="389">
        <f>SUMIF('TEST MARKS '!$D$8:$I$8,$H$9,'TEST MARKS '!D48:I48)</f>
        <v>20</v>
      </c>
      <c r="I48" s="389">
        <f>SUMIF('TEST MARKS '!$D$8:$I$8,$I$9,'TEST MARKS '!D48:I48)</f>
        <v>20</v>
      </c>
      <c r="J48" s="396">
        <f t="shared" si="1"/>
        <v>100</v>
      </c>
      <c r="K48" s="394">
        <f t="shared" si="2"/>
        <v>100</v>
      </c>
      <c r="L48" s="394">
        <f t="shared" si="3"/>
        <v>100</v>
      </c>
      <c r="M48" s="394">
        <f t="shared" si="4"/>
        <v>100</v>
      </c>
      <c r="N48" s="394">
        <f t="shared" si="5"/>
        <v>100</v>
      </c>
      <c r="O48" s="394">
        <f t="shared" si="6"/>
        <v>100</v>
      </c>
      <c r="P48" s="395" t="str">
        <f>IF(J48&lt;'TEST MARKS '!$D$137,"N","Y")</f>
        <v>Y</v>
      </c>
      <c r="Q48" s="395" t="str">
        <f>IF(K48&lt;'TEST MARKS '!$D$137,"N","Y")</f>
        <v>Y</v>
      </c>
      <c r="R48" s="395" t="str">
        <f>IF(L48&lt;'TEST MARKS '!$D$137,"N","Y")</f>
        <v>Y</v>
      </c>
      <c r="S48" s="395" t="str">
        <f>IF(M48&lt;'TEST MARKS '!$D$137,"N","Y")</f>
        <v>Y</v>
      </c>
      <c r="T48" s="395" t="str">
        <f>IF(N48&lt;'TEST MARKS '!$D$137,"N","Y")</f>
        <v>Y</v>
      </c>
      <c r="U48" s="395" t="str">
        <f>IF(O48&lt;'TEST MARKS '!$D$137,"N","Y")</f>
        <v>Y</v>
      </c>
    </row>
    <row r="49" s="384" customFormat="1" customHeight="1" spans="1:21">
      <c r="A49" s="324">
        <v>40</v>
      </c>
      <c r="B49" s="325" t="s">
        <v>127</v>
      </c>
      <c r="C49" s="326" t="s">
        <v>128</v>
      </c>
      <c r="D49" s="389">
        <f>SUMIF('TEST MARKS '!$D$8:$I$8,$D$9,'TEST MARKS '!D49:I49)</f>
        <v>20</v>
      </c>
      <c r="E49" s="389">
        <f>SUMIF('TEST MARKS '!$D$8:$I$8,$E$9,'TEST MARKS '!D49:I49)</f>
        <v>20</v>
      </c>
      <c r="F49" s="389">
        <f>SUMIF('TEST MARKS '!$D$8:$I$8,$F$9,'TEST MARKS '!D49:I49)</f>
        <v>20</v>
      </c>
      <c r="G49" s="389">
        <f>SUMIF('TEST MARKS '!$D$8:$I$8,$G$9,'TEST MARKS '!D49:I49)</f>
        <v>20</v>
      </c>
      <c r="H49" s="389">
        <f>SUMIF('TEST MARKS '!$D$8:$I$8,$H$9,'TEST MARKS '!D49:I49)</f>
        <v>20</v>
      </c>
      <c r="I49" s="389">
        <f>SUMIF('TEST MARKS '!$D$8:$I$8,$I$9,'TEST MARKS '!D49:I49)</f>
        <v>20</v>
      </c>
      <c r="J49" s="396">
        <f t="shared" si="1"/>
        <v>100</v>
      </c>
      <c r="K49" s="394">
        <f t="shared" si="2"/>
        <v>100</v>
      </c>
      <c r="L49" s="394">
        <f t="shared" si="3"/>
        <v>100</v>
      </c>
      <c r="M49" s="394">
        <f t="shared" si="4"/>
        <v>100</v>
      </c>
      <c r="N49" s="394">
        <f t="shared" si="5"/>
        <v>100</v>
      </c>
      <c r="O49" s="394">
        <f t="shared" si="6"/>
        <v>100</v>
      </c>
      <c r="P49" s="395" t="str">
        <f>IF(J49&lt;'TEST MARKS '!$D$137,"N","Y")</f>
        <v>Y</v>
      </c>
      <c r="Q49" s="395" t="str">
        <f>IF(K49&lt;'TEST MARKS '!$D$137,"N","Y")</f>
        <v>Y</v>
      </c>
      <c r="R49" s="395" t="str">
        <f>IF(L49&lt;'TEST MARKS '!$D$137,"N","Y")</f>
        <v>Y</v>
      </c>
      <c r="S49" s="395" t="str">
        <f>IF(M49&lt;'TEST MARKS '!$D$137,"N","Y")</f>
        <v>Y</v>
      </c>
      <c r="T49" s="395" t="str">
        <f>IF(N49&lt;'TEST MARKS '!$D$137,"N","Y")</f>
        <v>Y</v>
      </c>
      <c r="U49" s="395" t="str">
        <f>IF(O49&lt;'TEST MARKS '!$D$137,"N","Y")</f>
        <v>Y</v>
      </c>
    </row>
    <row r="50" s="384" customFormat="1" customHeight="1" spans="1:21">
      <c r="A50" s="324">
        <v>41</v>
      </c>
      <c r="B50" s="325" t="s">
        <v>129</v>
      </c>
      <c r="C50" s="326" t="s">
        <v>130</v>
      </c>
      <c r="D50" s="389">
        <f>SUMIF('TEST MARKS '!$D$8:$I$8,$D$9,'TEST MARKS '!D50:I50)</f>
        <v>20</v>
      </c>
      <c r="E50" s="389">
        <f>SUMIF('TEST MARKS '!$D$8:$I$8,$E$9,'TEST MARKS '!D50:I50)</f>
        <v>20</v>
      </c>
      <c r="F50" s="389">
        <f>SUMIF('TEST MARKS '!$D$8:$I$8,$F$9,'TEST MARKS '!D50:I50)</f>
        <v>20</v>
      </c>
      <c r="G50" s="389">
        <f>SUMIF('TEST MARKS '!$D$8:$I$8,$G$9,'TEST MARKS '!D50:I50)</f>
        <v>20</v>
      </c>
      <c r="H50" s="389">
        <f>SUMIF('TEST MARKS '!$D$8:$I$8,$H$9,'TEST MARKS '!D50:I50)</f>
        <v>20</v>
      </c>
      <c r="I50" s="389">
        <f>SUMIF('TEST MARKS '!$D$8:$I$8,$I$9,'TEST MARKS '!D50:I50)</f>
        <v>20</v>
      </c>
      <c r="J50" s="396">
        <f t="shared" si="1"/>
        <v>100</v>
      </c>
      <c r="K50" s="394">
        <f t="shared" si="2"/>
        <v>100</v>
      </c>
      <c r="L50" s="394">
        <f t="shared" si="3"/>
        <v>100</v>
      </c>
      <c r="M50" s="394">
        <f t="shared" si="4"/>
        <v>100</v>
      </c>
      <c r="N50" s="394">
        <f t="shared" si="5"/>
        <v>100</v>
      </c>
      <c r="O50" s="394">
        <f t="shared" si="6"/>
        <v>100</v>
      </c>
      <c r="P50" s="395" t="str">
        <f>IF(J50&lt;'TEST MARKS '!$D$137,"N","Y")</f>
        <v>Y</v>
      </c>
      <c r="Q50" s="395" t="str">
        <f>IF(K50&lt;'TEST MARKS '!$D$137,"N","Y")</f>
        <v>Y</v>
      </c>
      <c r="R50" s="395" t="str">
        <f>IF(L50&lt;'TEST MARKS '!$D$137,"N","Y")</f>
        <v>Y</v>
      </c>
      <c r="S50" s="395" t="str">
        <f>IF(M50&lt;'TEST MARKS '!$D$137,"N","Y")</f>
        <v>Y</v>
      </c>
      <c r="T50" s="395" t="str">
        <f>IF(N50&lt;'TEST MARKS '!$D$137,"N","Y")</f>
        <v>Y</v>
      </c>
      <c r="U50" s="395" t="str">
        <f>IF(O50&lt;'TEST MARKS '!$D$137,"N","Y")</f>
        <v>Y</v>
      </c>
    </row>
    <row r="51" s="384" customFormat="1" customHeight="1" spans="1:21">
      <c r="A51" s="324">
        <v>42</v>
      </c>
      <c r="B51" s="325" t="s">
        <v>131</v>
      </c>
      <c r="C51" s="326" t="s">
        <v>132</v>
      </c>
      <c r="D51" s="389">
        <f>SUMIF('TEST MARKS '!$D$8:$I$8,$D$9,'TEST MARKS '!D51:I51)</f>
        <v>20</v>
      </c>
      <c r="E51" s="389">
        <f>SUMIF('TEST MARKS '!$D$8:$I$8,$E$9,'TEST MARKS '!D51:I51)</f>
        <v>20</v>
      </c>
      <c r="F51" s="389">
        <f>SUMIF('TEST MARKS '!$D$8:$I$8,$F$9,'TEST MARKS '!D51:I51)</f>
        <v>20</v>
      </c>
      <c r="G51" s="389">
        <f>SUMIF('TEST MARKS '!$D$8:$I$8,$G$9,'TEST MARKS '!D51:I51)</f>
        <v>20</v>
      </c>
      <c r="H51" s="389">
        <f>SUMIF('TEST MARKS '!$D$8:$I$8,$H$9,'TEST MARKS '!D51:I51)</f>
        <v>20</v>
      </c>
      <c r="I51" s="389">
        <f>SUMIF('TEST MARKS '!$D$8:$I$8,$I$9,'TEST MARKS '!D51:I51)</f>
        <v>20</v>
      </c>
      <c r="J51" s="396">
        <f t="shared" si="1"/>
        <v>100</v>
      </c>
      <c r="K51" s="394">
        <f t="shared" si="2"/>
        <v>100</v>
      </c>
      <c r="L51" s="394">
        <f t="shared" si="3"/>
        <v>100</v>
      </c>
      <c r="M51" s="394">
        <f t="shared" si="4"/>
        <v>100</v>
      </c>
      <c r="N51" s="394">
        <f t="shared" si="5"/>
        <v>100</v>
      </c>
      <c r="O51" s="394">
        <f t="shared" si="6"/>
        <v>100</v>
      </c>
      <c r="P51" s="395" t="str">
        <f>IF(J51&lt;'TEST MARKS '!$D$137,"N","Y")</f>
        <v>Y</v>
      </c>
      <c r="Q51" s="395" t="str">
        <f>IF(K51&lt;'TEST MARKS '!$D$137,"N","Y")</f>
        <v>Y</v>
      </c>
      <c r="R51" s="395" t="str">
        <f>IF(L51&lt;'TEST MARKS '!$D$137,"N","Y")</f>
        <v>Y</v>
      </c>
      <c r="S51" s="395" t="str">
        <f>IF(M51&lt;'TEST MARKS '!$D$137,"N","Y")</f>
        <v>Y</v>
      </c>
      <c r="T51" s="395" t="str">
        <f>IF(N51&lt;'TEST MARKS '!$D$137,"N","Y")</f>
        <v>Y</v>
      </c>
      <c r="U51" s="395" t="str">
        <f>IF(O51&lt;'TEST MARKS '!$D$137,"N","Y")</f>
        <v>Y</v>
      </c>
    </row>
    <row r="52" s="384" customFormat="1" customHeight="1" spans="1:21">
      <c r="A52" s="324">
        <v>43</v>
      </c>
      <c r="B52" s="325" t="s">
        <v>133</v>
      </c>
      <c r="C52" s="326" t="s">
        <v>134</v>
      </c>
      <c r="D52" s="389">
        <f>SUMIF('TEST MARKS '!$D$8:$I$8,$D$9,'TEST MARKS '!D52:I52)</f>
        <v>18</v>
      </c>
      <c r="E52" s="389">
        <f>SUMIF('TEST MARKS '!$D$8:$I$8,$E$9,'TEST MARKS '!D52:I52)</f>
        <v>18</v>
      </c>
      <c r="F52" s="389">
        <f>SUMIF('TEST MARKS '!$D$8:$I$8,$F$9,'TEST MARKS '!D52:I52)</f>
        <v>18</v>
      </c>
      <c r="G52" s="389">
        <f>SUMIF('TEST MARKS '!$D$8:$I$8,$G$9,'TEST MARKS '!D52:I52)</f>
        <v>18</v>
      </c>
      <c r="H52" s="389">
        <f>SUMIF('TEST MARKS '!$D$8:$I$8,$H$9,'TEST MARKS '!D52:I52)</f>
        <v>18</v>
      </c>
      <c r="I52" s="389">
        <f>SUMIF('TEST MARKS '!$D$8:$I$8,$I$9,'TEST MARKS '!D52:I52)</f>
        <v>18</v>
      </c>
      <c r="J52" s="396">
        <f t="shared" si="1"/>
        <v>90</v>
      </c>
      <c r="K52" s="394">
        <f t="shared" si="2"/>
        <v>90</v>
      </c>
      <c r="L52" s="394">
        <f t="shared" si="3"/>
        <v>90</v>
      </c>
      <c r="M52" s="394">
        <f t="shared" si="4"/>
        <v>90</v>
      </c>
      <c r="N52" s="394">
        <f t="shared" si="5"/>
        <v>90</v>
      </c>
      <c r="O52" s="394">
        <f t="shared" si="6"/>
        <v>90</v>
      </c>
      <c r="P52" s="395" t="str">
        <f>IF(J52&lt;'TEST MARKS '!$D$137,"N","Y")</f>
        <v>Y</v>
      </c>
      <c r="Q52" s="395" t="str">
        <f>IF(K52&lt;'TEST MARKS '!$D$137,"N","Y")</f>
        <v>Y</v>
      </c>
      <c r="R52" s="395" t="str">
        <f>IF(L52&lt;'TEST MARKS '!$D$137,"N","Y")</f>
        <v>Y</v>
      </c>
      <c r="S52" s="395" t="str">
        <f>IF(M52&lt;'TEST MARKS '!$D$137,"N","Y")</f>
        <v>Y</v>
      </c>
      <c r="T52" s="395" t="str">
        <f>IF(N52&lt;'TEST MARKS '!$D$137,"N","Y")</f>
        <v>Y</v>
      </c>
      <c r="U52" s="395" t="str">
        <f>IF(O52&lt;'TEST MARKS '!$D$137,"N","Y")</f>
        <v>Y</v>
      </c>
    </row>
    <row r="53" s="384" customFormat="1" customHeight="1" spans="1:21">
      <c r="A53" s="324">
        <v>44</v>
      </c>
      <c r="B53" s="325" t="s">
        <v>135</v>
      </c>
      <c r="C53" s="326" t="s">
        <v>136</v>
      </c>
      <c r="D53" s="389">
        <f>SUMIF('TEST MARKS '!$D$8:$I$8,$D$9,'TEST MARKS '!D53:I53)</f>
        <v>20</v>
      </c>
      <c r="E53" s="389">
        <f>SUMIF('TEST MARKS '!$D$8:$I$8,$E$9,'TEST MARKS '!D53:I53)</f>
        <v>20</v>
      </c>
      <c r="F53" s="389">
        <f>SUMIF('TEST MARKS '!$D$8:$I$8,$F$9,'TEST MARKS '!D53:I53)</f>
        <v>20</v>
      </c>
      <c r="G53" s="389">
        <f>SUMIF('TEST MARKS '!$D$8:$I$8,$G$9,'TEST MARKS '!D53:I53)</f>
        <v>20</v>
      </c>
      <c r="H53" s="389">
        <f>SUMIF('TEST MARKS '!$D$8:$I$8,$H$9,'TEST MARKS '!D53:I53)</f>
        <v>20</v>
      </c>
      <c r="I53" s="389">
        <f>SUMIF('TEST MARKS '!$D$8:$I$8,$I$9,'TEST MARKS '!D53:I53)</f>
        <v>20</v>
      </c>
      <c r="J53" s="396">
        <f t="shared" si="1"/>
        <v>100</v>
      </c>
      <c r="K53" s="394">
        <f t="shared" si="2"/>
        <v>100</v>
      </c>
      <c r="L53" s="394">
        <f t="shared" si="3"/>
        <v>100</v>
      </c>
      <c r="M53" s="394">
        <f t="shared" si="4"/>
        <v>100</v>
      </c>
      <c r="N53" s="394">
        <f t="shared" si="5"/>
        <v>100</v>
      </c>
      <c r="O53" s="394">
        <f t="shared" si="6"/>
        <v>100</v>
      </c>
      <c r="P53" s="395" t="str">
        <f>IF(J53&lt;'TEST MARKS '!$D$137,"N","Y")</f>
        <v>Y</v>
      </c>
      <c r="Q53" s="395" t="str">
        <f>IF(K53&lt;'TEST MARKS '!$D$137,"N","Y")</f>
        <v>Y</v>
      </c>
      <c r="R53" s="395" t="str">
        <f>IF(L53&lt;'TEST MARKS '!$D$137,"N","Y")</f>
        <v>Y</v>
      </c>
      <c r="S53" s="395" t="str">
        <f>IF(M53&lt;'TEST MARKS '!$D$137,"N","Y")</f>
        <v>Y</v>
      </c>
      <c r="T53" s="395" t="str">
        <f>IF(N53&lt;'TEST MARKS '!$D$137,"N","Y")</f>
        <v>Y</v>
      </c>
      <c r="U53" s="395" t="str">
        <f>IF(O53&lt;'TEST MARKS '!$D$137,"N","Y")</f>
        <v>Y</v>
      </c>
    </row>
    <row r="54" s="384" customFormat="1" customHeight="1" spans="1:21">
      <c r="A54" s="324">
        <v>45</v>
      </c>
      <c r="B54" s="325" t="s">
        <v>137</v>
      </c>
      <c r="C54" s="326" t="s">
        <v>138</v>
      </c>
      <c r="D54" s="389">
        <f>SUMIF('TEST MARKS '!$D$8:$I$8,$D$9,'TEST MARKS '!D54:I54)</f>
        <v>18</v>
      </c>
      <c r="E54" s="389">
        <f>SUMIF('TEST MARKS '!$D$8:$I$8,$E$9,'TEST MARKS '!D54:I54)</f>
        <v>18</v>
      </c>
      <c r="F54" s="389">
        <f>SUMIF('TEST MARKS '!$D$8:$I$8,$F$9,'TEST MARKS '!D54:I54)</f>
        <v>18</v>
      </c>
      <c r="G54" s="389">
        <f>SUMIF('TEST MARKS '!$D$8:$I$8,$G$9,'TEST MARKS '!D54:I54)</f>
        <v>18</v>
      </c>
      <c r="H54" s="389">
        <f>SUMIF('TEST MARKS '!$D$8:$I$8,$H$9,'TEST MARKS '!D54:I54)</f>
        <v>18</v>
      </c>
      <c r="I54" s="389">
        <f>SUMIF('TEST MARKS '!$D$8:$I$8,$I$9,'TEST MARKS '!D54:I54)</f>
        <v>18</v>
      </c>
      <c r="J54" s="396">
        <f t="shared" si="1"/>
        <v>90</v>
      </c>
      <c r="K54" s="394">
        <f t="shared" si="2"/>
        <v>90</v>
      </c>
      <c r="L54" s="394">
        <f t="shared" si="3"/>
        <v>90</v>
      </c>
      <c r="M54" s="394">
        <f t="shared" si="4"/>
        <v>90</v>
      </c>
      <c r="N54" s="394">
        <f t="shared" si="5"/>
        <v>90</v>
      </c>
      <c r="O54" s="394">
        <f t="shared" si="6"/>
        <v>90</v>
      </c>
      <c r="P54" s="395" t="str">
        <f>IF(J54&lt;'TEST MARKS '!$D$137,"N","Y")</f>
        <v>Y</v>
      </c>
      <c r="Q54" s="395" t="str">
        <f>IF(K54&lt;'TEST MARKS '!$D$137,"N","Y")</f>
        <v>Y</v>
      </c>
      <c r="R54" s="395" t="str">
        <f>IF(L54&lt;'TEST MARKS '!$D$137,"N","Y")</f>
        <v>Y</v>
      </c>
      <c r="S54" s="395" t="str">
        <f>IF(M54&lt;'TEST MARKS '!$D$137,"N","Y")</f>
        <v>Y</v>
      </c>
      <c r="T54" s="395" t="str">
        <f>IF(N54&lt;'TEST MARKS '!$D$137,"N","Y")</f>
        <v>Y</v>
      </c>
      <c r="U54" s="395" t="str">
        <f>IF(O54&lt;'TEST MARKS '!$D$137,"N","Y")</f>
        <v>Y</v>
      </c>
    </row>
    <row r="55" s="384" customFormat="1" customHeight="1" spans="1:21">
      <c r="A55" s="324">
        <v>46</v>
      </c>
      <c r="B55" s="325" t="s">
        <v>139</v>
      </c>
      <c r="C55" s="326" t="s">
        <v>140</v>
      </c>
      <c r="D55" s="389">
        <f>SUMIF('TEST MARKS '!$D$8:$I$8,$D$9,'TEST MARKS '!D55:I55)</f>
        <v>19</v>
      </c>
      <c r="E55" s="389">
        <f>SUMIF('TEST MARKS '!$D$8:$I$8,$E$9,'TEST MARKS '!D55:I55)</f>
        <v>19</v>
      </c>
      <c r="F55" s="389">
        <f>SUMIF('TEST MARKS '!$D$8:$I$8,$F$9,'TEST MARKS '!D55:I55)</f>
        <v>19</v>
      </c>
      <c r="G55" s="389">
        <f>SUMIF('TEST MARKS '!$D$8:$I$8,$G$9,'TEST MARKS '!D55:I55)</f>
        <v>19</v>
      </c>
      <c r="H55" s="389">
        <f>SUMIF('TEST MARKS '!$D$8:$I$8,$H$9,'TEST MARKS '!D55:I55)</f>
        <v>19</v>
      </c>
      <c r="I55" s="389">
        <f>SUMIF('TEST MARKS '!$D$8:$I$8,$I$9,'TEST MARKS '!D55:I55)</f>
        <v>19</v>
      </c>
      <c r="J55" s="396">
        <f t="shared" si="1"/>
        <v>95</v>
      </c>
      <c r="K55" s="394">
        <f t="shared" si="2"/>
        <v>95</v>
      </c>
      <c r="L55" s="394">
        <f t="shared" si="3"/>
        <v>95</v>
      </c>
      <c r="M55" s="394">
        <f t="shared" si="4"/>
        <v>95</v>
      </c>
      <c r="N55" s="394">
        <f t="shared" si="5"/>
        <v>95</v>
      </c>
      <c r="O55" s="394">
        <f t="shared" si="6"/>
        <v>95</v>
      </c>
      <c r="P55" s="395" t="str">
        <f>IF(J55&lt;'TEST MARKS '!$D$137,"N","Y")</f>
        <v>Y</v>
      </c>
      <c r="Q55" s="395" t="str">
        <f>IF(K55&lt;'TEST MARKS '!$D$137,"N","Y")</f>
        <v>Y</v>
      </c>
      <c r="R55" s="395" t="str">
        <f>IF(L55&lt;'TEST MARKS '!$D$137,"N","Y")</f>
        <v>Y</v>
      </c>
      <c r="S55" s="395" t="str">
        <f>IF(M55&lt;'TEST MARKS '!$D$137,"N","Y")</f>
        <v>Y</v>
      </c>
      <c r="T55" s="395" t="str">
        <f>IF(N55&lt;'TEST MARKS '!$D$137,"N","Y")</f>
        <v>Y</v>
      </c>
      <c r="U55" s="395" t="str">
        <f>IF(O55&lt;'TEST MARKS '!$D$137,"N","Y")</f>
        <v>Y</v>
      </c>
    </row>
    <row r="56" s="384" customFormat="1" customHeight="1" spans="1:21">
      <c r="A56" s="324">
        <v>47</v>
      </c>
      <c r="B56" s="325" t="s">
        <v>141</v>
      </c>
      <c r="C56" s="326" t="s">
        <v>142</v>
      </c>
      <c r="D56" s="389">
        <f>SUMIF('TEST MARKS '!$D$8:$I$8,$D$9,'TEST MARKS '!D56:I56)</f>
        <v>18</v>
      </c>
      <c r="E56" s="389">
        <f>SUMIF('TEST MARKS '!$D$8:$I$8,$E$9,'TEST MARKS '!D56:I56)</f>
        <v>18</v>
      </c>
      <c r="F56" s="389">
        <f>SUMIF('TEST MARKS '!$D$8:$I$8,$F$9,'TEST MARKS '!D56:I56)</f>
        <v>18</v>
      </c>
      <c r="G56" s="389">
        <f>SUMIF('TEST MARKS '!$D$8:$I$8,$G$9,'TEST MARKS '!D56:I56)</f>
        <v>18</v>
      </c>
      <c r="H56" s="389">
        <f>SUMIF('TEST MARKS '!$D$8:$I$8,$H$9,'TEST MARKS '!D56:I56)</f>
        <v>18</v>
      </c>
      <c r="I56" s="389">
        <f>SUMIF('TEST MARKS '!$D$8:$I$8,$I$9,'TEST MARKS '!D56:I56)</f>
        <v>18</v>
      </c>
      <c r="J56" s="396">
        <f t="shared" si="1"/>
        <v>90</v>
      </c>
      <c r="K56" s="394">
        <f t="shared" si="2"/>
        <v>90</v>
      </c>
      <c r="L56" s="394">
        <f t="shared" si="3"/>
        <v>90</v>
      </c>
      <c r="M56" s="394">
        <f t="shared" si="4"/>
        <v>90</v>
      </c>
      <c r="N56" s="394">
        <f t="shared" si="5"/>
        <v>90</v>
      </c>
      <c r="O56" s="394">
        <f t="shared" si="6"/>
        <v>90</v>
      </c>
      <c r="P56" s="395" t="str">
        <f>IF(J56&lt;'TEST MARKS '!$D$137,"N","Y")</f>
        <v>Y</v>
      </c>
      <c r="Q56" s="395" t="str">
        <f>IF(K56&lt;'TEST MARKS '!$D$137,"N","Y")</f>
        <v>Y</v>
      </c>
      <c r="R56" s="395" t="str">
        <f>IF(L56&lt;'TEST MARKS '!$D$137,"N","Y")</f>
        <v>Y</v>
      </c>
      <c r="S56" s="395" t="str">
        <f>IF(M56&lt;'TEST MARKS '!$D$137,"N","Y")</f>
        <v>Y</v>
      </c>
      <c r="T56" s="395" t="str">
        <f>IF(N56&lt;'TEST MARKS '!$D$137,"N","Y")</f>
        <v>Y</v>
      </c>
      <c r="U56" s="395" t="str">
        <f>IF(O56&lt;'TEST MARKS '!$D$137,"N","Y")</f>
        <v>Y</v>
      </c>
    </row>
    <row r="57" s="384" customFormat="1" customHeight="1" spans="1:21">
      <c r="A57" s="324">
        <v>48</v>
      </c>
      <c r="B57" s="325" t="s">
        <v>143</v>
      </c>
      <c r="C57" s="326" t="s">
        <v>144</v>
      </c>
      <c r="D57" s="389">
        <f>SUMIF('TEST MARKS '!$D$8:$I$8,$D$9,'TEST MARKS '!D57:I57)</f>
        <v>18</v>
      </c>
      <c r="E57" s="389">
        <f>SUMIF('TEST MARKS '!$D$8:$I$8,$E$9,'TEST MARKS '!D57:I57)</f>
        <v>18</v>
      </c>
      <c r="F57" s="389">
        <f>SUMIF('TEST MARKS '!$D$8:$I$8,$F$9,'TEST MARKS '!D57:I57)</f>
        <v>18</v>
      </c>
      <c r="G57" s="389">
        <f>SUMIF('TEST MARKS '!$D$8:$I$8,$G$9,'TEST MARKS '!D57:I57)</f>
        <v>18</v>
      </c>
      <c r="H57" s="389">
        <f>SUMIF('TEST MARKS '!$D$8:$I$8,$H$9,'TEST MARKS '!D57:I57)</f>
        <v>18</v>
      </c>
      <c r="I57" s="389">
        <f>SUMIF('TEST MARKS '!$D$8:$I$8,$I$9,'TEST MARKS '!D57:I57)</f>
        <v>18</v>
      </c>
      <c r="J57" s="396">
        <f t="shared" si="1"/>
        <v>90</v>
      </c>
      <c r="K57" s="394">
        <f t="shared" si="2"/>
        <v>90</v>
      </c>
      <c r="L57" s="394">
        <f t="shared" si="3"/>
        <v>90</v>
      </c>
      <c r="M57" s="394">
        <f t="shared" si="4"/>
        <v>90</v>
      </c>
      <c r="N57" s="394">
        <f t="shared" si="5"/>
        <v>90</v>
      </c>
      <c r="O57" s="394">
        <f t="shared" si="6"/>
        <v>90</v>
      </c>
      <c r="P57" s="395" t="str">
        <f>IF(J57&lt;'TEST MARKS '!$D$137,"N","Y")</f>
        <v>Y</v>
      </c>
      <c r="Q57" s="395" t="str">
        <f>IF(K57&lt;'TEST MARKS '!$D$137,"N","Y")</f>
        <v>Y</v>
      </c>
      <c r="R57" s="395" t="str">
        <f>IF(L57&lt;'TEST MARKS '!$D$137,"N","Y")</f>
        <v>Y</v>
      </c>
      <c r="S57" s="395" t="str">
        <f>IF(M57&lt;'TEST MARKS '!$D$137,"N","Y")</f>
        <v>Y</v>
      </c>
      <c r="T57" s="395" t="str">
        <f>IF(N57&lt;'TEST MARKS '!$D$137,"N","Y")</f>
        <v>Y</v>
      </c>
      <c r="U57" s="395" t="str">
        <f>IF(O57&lt;'TEST MARKS '!$D$137,"N","Y")</f>
        <v>Y</v>
      </c>
    </row>
    <row r="58" s="384" customFormat="1" customHeight="1" spans="1:21">
      <c r="A58" s="324">
        <v>49</v>
      </c>
      <c r="B58" s="325" t="s">
        <v>145</v>
      </c>
      <c r="C58" s="326" t="s">
        <v>146</v>
      </c>
      <c r="D58" s="389">
        <f ca="1">SUMIF('TEST MARKS '!$D$8:$I$8,$D$9,'TEST MARKS '!E58:I58)</f>
        <v>20</v>
      </c>
      <c r="E58" s="389">
        <f ca="1">SUMIF('TEST MARKS '!$D$8:$I$8,$E$9,'TEST MARKS '!E58:I58)</f>
        <v>20</v>
      </c>
      <c r="F58" s="389">
        <f ca="1">SUMIF('TEST MARKS '!$D$8:$I$8,$F$9,'TEST MARKS '!E58:I58)</f>
        <v>20</v>
      </c>
      <c r="G58" s="389">
        <f ca="1">SUMIF('TEST MARKS '!$D$8:$I$8,$G$9,'TEST MARKS '!E58:I58)</f>
        <v>20</v>
      </c>
      <c r="H58" s="389">
        <f ca="1">SUMIF('TEST MARKS '!$D$8:$I$8,$H$9,'TEST MARKS '!E58:I58)</f>
        <v>20</v>
      </c>
      <c r="I58" s="389">
        <f ca="1">SUMIF('TEST MARKS '!$D$8:$I$8,$I$9,'TEST MARKS '!E58:I58)</f>
        <v>0</v>
      </c>
      <c r="J58" s="396">
        <f ca="1" t="shared" si="1"/>
        <v>100</v>
      </c>
      <c r="K58" s="394">
        <f ca="1" t="shared" si="2"/>
        <v>100</v>
      </c>
      <c r="L58" s="394">
        <f ca="1" t="shared" si="3"/>
        <v>100</v>
      </c>
      <c r="M58" s="394">
        <f ca="1" t="shared" si="4"/>
        <v>100</v>
      </c>
      <c r="N58" s="394">
        <f ca="1" t="shared" si="5"/>
        <v>100</v>
      </c>
      <c r="O58" s="394">
        <f ca="1" t="shared" si="6"/>
        <v>0</v>
      </c>
      <c r="P58" s="395" t="str">
        <f ca="1">IF(J58&lt;'TEST MARKS '!$D$137,"N","Y")</f>
        <v>Y</v>
      </c>
      <c r="Q58" s="395" t="str">
        <f ca="1">IF(K58&lt;'TEST MARKS '!$D$137,"N","Y")</f>
        <v>Y</v>
      </c>
      <c r="R58" s="395" t="str">
        <f ca="1">IF(L58&lt;'TEST MARKS '!$D$137,"N","Y")</f>
        <v>Y</v>
      </c>
      <c r="S58" s="395" t="str">
        <f ca="1">IF(M58&lt;'TEST MARKS '!$D$137,"N","Y")</f>
        <v>Y</v>
      </c>
      <c r="T58" s="395" t="str">
        <f ca="1">IF(N58&lt;'TEST MARKS '!$D$137,"N","Y")</f>
        <v>Y</v>
      </c>
      <c r="U58" s="395" t="str">
        <f ca="1">IF(O58&lt;'TEST MARKS '!$D$137,"N","Y")</f>
        <v>N</v>
      </c>
    </row>
    <row r="59" s="384" customFormat="1" customHeight="1" spans="1:21">
      <c r="A59" s="324">
        <v>50</v>
      </c>
      <c r="B59" s="325" t="s">
        <v>147</v>
      </c>
      <c r="C59" s="326" t="s">
        <v>148</v>
      </c>
      <c r="D59" s="389">
        <f>SUMIF('TEST MARKS '!$D$8:$I$8,$D$9,'TEST MARKS '!D59:I59)</f>
        <v>20</v>
      </c>
      <c r="E59" s="389">
        <f>SUMIF('TEST MARKS '!$D$8:$I$8,$E$9,'TEST MARKS '!D59:I59)</f>
        <v>20</v>
      </c>
      <c r="F59" s="389">
        <f>SUMIF('TEST MARKS '!$D$8:$I$8,$F$9,'TEST MARKS '!D59:I59)</f>
        <v>20</v>
      </c>
      <c r="G59" s="389">
        <f>SUMIF('TEST MARKS '!$D$8:$I$8,$G$9,'TEST MARKS '!D59:I59)</f>
        <v>20</v>
      </c>
      <c r="H59" s="389">
        <f>SUMIF('TEST MARKS '!$D$8:$I$8,$H$9,'TEST MARKS '!D59:I59)</f>
        <v>20</v>
      </c>
      <c r="I59" s="389">
        <f>SUMIF('TEST MARKS '!$D$8:$I$8,$I$9,'TEST MARKS '!D59:I59)</f>
        <v>20</v>
      </c>
      <c r="J59" s="396">
        <f t="shared" si="1"/>
        <v>100</v>
      </c>
      <c r="K59" s="394">
        <f t="shared" si="2"/>
        <v>100</v>
      </c>
      <c r="L59" s="394">
        <f t="shared" si="3"/>
        <v>100</v>
      </c>
      <c r="M59" s="394">
        <f t="shared" si="4"/>
        <v>100</v>
      </c>
      <c r="N59" s="394">
        <f t="shared" si="5"/>
        <v>100</v>
      </c>
      <c r="O59" s="394">
        <f t="shared" si="6"/>
        <v>100</v>
      </c>
      <c r="P59" s="395" t="str">
        <f>IF(J59&lt;'TEST MARKS '!$D$137,"N","Y")</f>
        <v>Y</v>
      </c>
      <c r="Q59" s="395" t="str">
        <f>IF(K59&lt;'TEST MARKS '!$D$137,"N","Y")</f>
        <v>Y</v>
      </c>
      <c r="R59" s="395" t="str">
        <f>IF(L59&lt;'TEST MARKS '!$D$137,"N","Y")</f>
        <v>Y</v>
      </c>
      <c r="S59" s="395" t="str">
        <f>IF(M59&lt;'TEST MARKS '!$D$137,"N","Y")</f>
        <v>Y</v>
      </c>
      <c r="T59" s="395" t="str">
        <f>IF(N59&lt;'TEST MARKS '!$D$137,"N","Y")</f>
        <v>Y</v>
      </c>
      <c r="U59" s="395" t="str">
        <f>IF(O59&lt;'TEST MARKS '!$D$137,"N","Y")</f>
        <v>Y</v>
      </c>
    </row>
    <row r="60" s="384" customFormat="1" customHeight="1" spans="1:21">
      <c r="A60" s="324">
        <v>51</v>
      </c>
      <c r="B60" s="325" t="s">
        <v>149</v>
      </c>
      <c r="C60" s="326" t="s">
        <v>150</v>
      </c>
      <c r="D60" s="389">
        <f>SUMIF('TEST MARKS '!$D$8:$I$8,$D$9,'TEST MARKS '!D60:I60)</f>
        <v>19</v>
      </c>
      <c r="E60" s="389">
        <f>SUMIF('TEST MARKS '!$D$8:$I$8,$E$9,'TEST MARKS '!D60:I60)</f>
        <v>19</v>
      </c>
      <c r="F60" s="389">
        <f>SUMIF('TEST MARKS '!$D$8:$I$8,$F$9,'TEST MARKS '!D60:I60)</f>
        <v>19</v>
      </c>
      <c r="G60" s="389">
        <f>SUMIF('TEST MARKS '!$D$8:$I$8,$G$9,'TEST MARKS '!D60:I60)</f>
        <v>19</v>
      </c>
      <c r="H60" s="389">
        <f>SUMIF('TEST MARKS '!$D$8:$I$8,$H$9,'TEST MARKS '!D60:I60)</f>
        <v>19</v>
      </c>
      <c r="I60" s="389">
        <f>SUMIF('TEST MARKS '!$D$8:$I$8,$I$9,'TEST MARKS '!D60:I60)</f>
        <v>19</v>
      </c>
      <c r="J60" s="396">
        <f t="shared" si="1"/>
        <v>95</v>
      </c>
      <c r="K60" s="394">
        <f t="shared" si="2"/>
        <v>95</v>
      </c>
      <c r="L60" s="394">
        <f t="shared" si="3"/>
        <v>95</v>
      </c>
      <c r="M60" s="394">
        <f t="shared" si="4"/>
        <v>95</v>
      </c>
      <c r="N60" s="394">
        <f t="shared" si="5"/>
        <v>95</v>
      </c>
      <c r="O60" s="394">
        <f t="shared" si="6"/>
        <v>95</v>
      </c>
      <c r="P60" s="395" t="str">
        <f>IF(J60&lt;'TEST MARKS '!$D$137,"N","Y")</f>
        <v>Y</v>
      </c>
      <c r="Q60" s="395" t="str">
        <f>IF(K60&lt;'TEST MARKS '!$D$137,"N","Y")</f>
        <v>Y</v>
      </c>
      <c r="R60" s="395" t="str">
        <f>IF(L60&lt;'TEST MARKS '!$D$137,"N","Y")</f>
        <v>Y</v>
      </c>
      <c r="S60" s="395" t="str">
        <f>IF(M60&lt;'TEST MARKS '!$D$137,"N","Y")</f>
        <v>Y</v>
      </c>
      <c r="T60" s="395" t="str">
        <f>IF(N60&lt;'TEST MARKS '!$D$137,"N","Y")</f>
        <v>Y</v>
      </c>
      <c r="U60" s="395" t="str">
        <f>IF(O60&lt;'TEST MARKS '!$D$137,"N","Y")</f>
        <v>Y</v>
      </c>
    </row>
    <row r="61" s="384" customFormat="1" customHeight="1" spans="1:21">
      <c r="A61" s="324">
        <v>52</v>
      </c>
      <c r="B61" s="325" t="s">
        <v>151</v>
      </c>
      <c r="C61" s="326" t="s">
        <v>152</v>
      </c>
      <c r="D61" s="389">
        <f>SUMIF('TEST MARKS '!$D$8:$I$8,$D$9,'TEST MARKS '!D61:I61)</f>
        <v>19</v>
      </c>
      <c r="E61" s="389">
        <f>SUMIF('TEST MARKS '!$D$8:$I$8,$E$9,'TEST MARKS '!D61:I61)</f>
        <v>19</v>
      </c>
      <c r="F61" s="389">
        <f>SUMIF('TEST MARKS '!$D$8:$I$8,$F$9,'TEST MARKS '!D61:I61)</f>
        <v>19</v>
      </c>
      <c r="G61" s="389">
        <f>SUMIF('TEST MARKS '!$D$8:$I$8,$G$9,'TEST MARKS '!D61:I61)</f>
        <v>19</v>
      </c>
      <c r="H61" s="389">
        <f>SUMIF('TEST MARKS '!$D$8:$I$8,$H$9,'TEST MARKS '!D61:I61)</f>
        <v>19</v>
      </c>
      <c r="I61" s="389">
        <f>SUMIF('TEST MARKS '!$D$8:$I$8,$I$9,'TEST MARKS '!D61:I61)</f>
        <v>19</v>
      </c>
      <c r="J61" s="396">
        <f t="shared" si="1"/>
        <v>95</v>
      </c>
      <c r="K61" s="394">
        <f t="shared" si="2"/>
        <v>95</v>
      </c>
      <c r="L61" s="394">
        <f t="shared" si="3"/>
        <v>95</v>
      </c>
      <c r="M61" s="394">
        <f t="shared" si="4"/>
        <v>95</v>
      </c>
      <c r="N61" s="394">
        <f t="shared" si="5"/>
        <v>95</v>
      </c>
      <c r="O61" s="394">
        <f t="shared" si="6"/>
        <v>95</v>
      </c>
      <c r="P61" s="395" t="str">
        <f>IF(J61&lt;'TEST MARKS '!$D$137,"N","Y")</f>
        <v>Y</v>
      </c>
      <c r="Q61" s="395" t="str">
        <f>IF(K61&lt;'TEST MARKS '!$D$137,"N","Y")</f>
        <v>Y</v>
      </c>
      <c r="R61" s="395" t="str">
        <f>IF(L61&lt;'TEST MARKS '!$D$137,"N","Y")</f>
        <v>Y</v>
      </c>
      <c r="S61" s="395" t="str">
        <f>IF(M61&lt;'TEST MARKS '!$D$137,"N","Y")</f>
        <v>Y</v>
      </c>
      <c r="T61" s="395" t="str">
        <f>IF(N61&lt;'TEST MARKS '!$D$137,"N","Y")</f>
        <v>Y</v>
      </c>
      <c r="U61" s="395" t="str">
        <f>IF(O61&lt;'TEST MARKS '!$D$137,"N","Y")</f>
        <v>Y</v>
      </c>
    </row>
    <row r="62" s="384" customFormat="1" customHeight="1" spans="1:21">
      <c r="A62" s="324">
        <v>53</v>
      </c>
      <c r="B62" s="325" t="s">
        <v>153</v>
      </c>
      <c r="C62" s="326" t="s">
        <v>154</v>
      </c>
      <c r="D62" s="389">
        <f>SUMIF('TEST MARKS '!$D$8:$I$8,$D$9,'TEST MARKS '!D62:I62)</f>
        <v>15</v>
      </c>
      <c r="E62" s="389">
        <f>SUMIF('TEST MARKS '!$D$8:$I$8,$E$9,'TEST MARKS '!D62:I62)</f>
        <v>15</v>
      </c>
      <c r="F62" s="389">
        <f>SUMIF('TEST MARKS '!$D$8:$I$8,$F$9,'TEST MARKS '!D62:I62)</f>
        <v>15</v>
      </c>
      <c r="G62" s="389">
        <f>SUMIF('TEST MARKS '!$D$8:$I$8,$G$9,'TEST MARKS '!D62:I62)</f>
        <v>15</v>
      </c>
      <c r="H62" s="389">
        <f>SUMIF('TEST MARKS '!$D$8:$I$8,$H$9,'TEST MARKS '!D62:I62)</f>
        <v>15</v>
      </c>
      <c r="I62" s="389">
        <f>SUMIF('TEST MARKS '!$D$8:$I$8,$I$9,'TEST MARKS '!D62:I62)</f>
        <v>15</v>
      </c>
      <c r="J62" s="396">
        <f t="shared" si="1"/>
        <v>75</v>
      </c>
      <c r="K62" s="394">
        <f t="shared" si="2"/>
        <v>75</v>
      </c>
      <c r="L62" s="394">
        <f t="shared" si="3"/>
        <v>75</v>
      </c>
      <c r="M62" s="394">
        <f t="shared" si="4"/>
        <v>75</v>
      </c>
      <c r="N62" s="394">
        <f t="shared" si="5"/>
        <v>75</v>
      </c>
      <c r="O62" s="394">
        <f t="shared" si="6"/>
        <v>75</v>
      </c>
      <c r="P62" s="395" t="str">
        <f>IF(J62&lt;'TEST MARKS '!$D$137,"N","Y")</f>
        <v>N</v>
      </c>
      <c r="Q62" s="395" t="str">
        <f>IF(K62&lt;'TEST MARKS '!$D$137,"N","Y")</f>
        <v>N</v>
      </c>
      <c r="R62" s="395" t="str">
        <f>IF(L62&lt;'TEST MARKS '!$D$137,"N","Y")</f>
        <v>N</v>
      </c>
      <c r="S62" s="395" t="str">
        <f>IF(M62&lt;'TEST MARKS '!$D$137,"N","Y")</f>
        <v>N</v>
      </c>
      <c r="T62" s="395" t="str">
        <f>IF(N62&lt;'TEST MARKS '!$D$137,"N","Y")</f>
        <v>N</v>
      </c>
      <c r="U62" s="395" t="str">
        <f>IF(O62&lt;'TEST MARKS '!$D$137,"N","Y")</f>
        <v>N</v>
      </c>
    </row>
    <row r="63" s="384" customFormat="1" customHeight="1" spans="1:21">
      <c r="A63" s="324">
        <v>54</v>
      </c>
      <c r="B63" s="325" t="s">
        <v>155</v>
      </c>
      <c r="C63" s="326" t="s">
        <v>156</v>
      </c>
      <c r="D63" s="389">
        <f>SUMIF('TEST MARKS '!$D$8:$I$8,$D$9,'TEST MARKS '!D63:I63)</f>
        <v>18</v>
      </c>
      <c r="E63" s="389">
        <f>SUMIF('TEST MARKS '!$D$8:$I$8,$E$9,'TEST MARKS '!D63:I63)</f>
        <v>18</v>
      </c>
      <c r="F63" s="389">
        <f>SUMIF('TEST MARKS '!$D$8:$I$8,$F$9,'TEST MARKS '!D63:I63)</f>
        <v>18</v>
      </c>
      <c r="G63" s="389">
        <f>SUMIF('TEST MARKS '!$D$8:$I$8,$G$9,'TEST MARKS '!D63:I63)</f>
        <v>18</v>
      </c>
      <c r="H63" s="389">
        <f>SUMIF('TEST MARKS '!$D$8:$I$8,$H$9,'TEST MARKS '!D63:I63)</f>
        <v>18</v>
      </c>
      <c r="I63" s="389">
        <f>SUMIF('TEST MARKS '!$D$8:$I$8,$I$9,'TEST MARKS '!D63:I63)</f>
        <v>18</v>
      </c>
      <c r="J63" s="396">
        <f t="shared" si="1"/>
        <v>90</v>
      </c>
      <c r="K63" s="394">
        <f t="shared" si="2"/>
        <v>90</v>
      </c>
      <c r="L63" s="394">
        <f t="shared" si="3"/>
        <v>90</v>
      </c>
      <c r="M63" s="394">
        <f t="shared" si="4"/>
        <v>90</v>
      </c>
      <c r="N63" s="394">
        <f t="shared" si="5"/>
        <v>90</v>
      </c>
      <c r="O63" s="394">
        <f t="shared" si="6"/>
        <v>90</v>
      </c>
      <c r="P63" s="395" t="str">
        <f>IF(J63&lt;'TEST MARKS '!$D$137,"N","Y")</f>
        <v>Y</v>
      </c>
      <c r="Q63" s="395" t="str">
        <f>IF(K63&lt;'TEST MARKS '!$D$137,"N","Y")</f>
        <v>Y</v>
      </c>
      <c r="R63" s="395" t="str">
        <f>IF(L63&lt;'TEST MARKS '!$D$137,"N","Y")</f>
        <v>Y</v>
      </c>
      <c r="S63" s="395" t="str">
        <f>IF(M63&lt;'TEST MARKS '!$D$137,"N","Y")</f>
        <v>Y</v>
      </c>
      <c r="T63" s="395" t="str">
        <f>IF(N63&lt;'TEST MARKS '!$D$137,"N","Y")</f>
        <v>Y</v>
      </c>
      <c r="U63" s="395" t="str">
        <f>IF(O63&lt;'TEST MARKS '!$D$137,"N","Y")</f>
        <v>Y</v>
      </c>
    </row>
    <row r="64" s="384" customFormat="1" customHeight="1" spans="1:21">
      <c r="A64" s="324">
        <v>55</v>
      </c>
      <c r="B64" s="325" t="s">
        <v>157</v>
      </c>
      <c r="C64" s="326" t="s">
        <v>158</v>
      </c>
      <c r="D64" s="389">
        <f>SUMIF('TEST MARKS '!$D$8:$I$8,$D$9,'TEST MARKS '!D64:I64)</f>
        <v>18</v>
      </c>
      <c r="E64" s="389">
        <f>SUMIF('TEST MARKS '!$D$8:$I$8,$E$9,'TEST MARKS '!D64:I64)</f>
        <v>18</v>
      </c>
      <c r="F64" s="389">
        <f>SUMIF('TEST MARKS '!$D$8:$I$8,$F$9,'TEST MARKS '!D64:I64)</f>
        <v>18</v>
      </c>
      <c r="G64" s="389">
        <f>SUMIF('TEST MARKS '!$D$8:$I$8,$G$9,'TEST MARKS '!D64:I64)</f>
        <v>18</v>
      </c>
      <c r="H64" s="389">
        <f>SUMIF('TEST MARKS '!$D$8:$I$8,$H$9,'TEST MARKS '!D64:I64)</f>
        <v>18</v>
      </c>
      <c r="I64" s="389">
        <f>SUMIF('TEST MARKS '!$D$8:$I$8,$I$9,'TEST MARKS '!D64:I64)</f>
        <v>18</v>
      </c>
      <c r="J64" s="396">
        <f t="shared" si="1"/>
        <v>90</v>
      </c>
      <c r="K64" s="394">
        <f t="shared" si="2"/>
        <v>90</v>
      </c>
      <c r="L64" s="394">
        <f t="shared" si="3"/>
        <v>90</v>
      </c>
      <c r="M64" s="394">
        <f t="shared" si="4"/>
        <v>90</v>
      </c>
      <c r="N64" s="394">
        <f t="shared" si="5"/>
        <v>90</v>
      </c>
      <c r="O64" s="394">
        <f t="shared" si="6"/>
        <v>90</v>
      </c>
      <c r="P64" s="395" t="str">
        <f>IF(J64&lt;'TEST MARKS '!$D$137,"N","Y")</f>
        <v>Y</v>
      </c>
      <c r="Q64" s="395" t="str">
        <f>IF(K64&lt;'TEST MARKS '!$D$137,"N","Y")</f>
        <v>Y</v>
      </c>
      <c r="R64" s="395" t="str">
        <f>IF(L64&lt;'TEST MARKS '!$D$137,"N","Y")</f>
        <v>Y</v>
      </c>
      <c r="S64" s="395" t="str">
        <f>IF(M64&lt;'TEST MARKS '!$D$137,"N","Y")</f>
        <v>Y</v>
      </c>
      <c r="T64" s="395" t="str">
        <f>IF(N64&lt;'TEST MARKS '!$D$137,"N","Y")</f>
        <v>Y</v>
      </c>
      <c r="U64" s="395" t="str">
        <f>IF(O64&lt;'TEST MARKS '!$D$137,"N","Y")</f>
        <v>Y</v>
      </c>
    </row>
    <row r="65" s="384" customFormat="1" customHeight="1" spans="1:21">
      <c r="A65" s="324">
        <v>56</v>
      </c>
      <c r="B65" s="329" t="s">
        <v>159</v>
      </c>
      <c r="C65" s="330" t="s">
        <v>160</v>
      </c>
      <c r="D65" s="389">
        <f>SUMIF('TEST MARKS '!$D$8:$I$8,$D$9,'TEST MARKS '!D65:I65)</f>
        <v>19</v>
      </c>
      <c r="E65" s="389">
        <f>SUMIF('TEST MARKS '!$D$8:$I$8,$E$9,'TEST MARKS '!D65:I65)</f>
        <v>19</v>
      </c>
      <c r="F65" s="389">
        <f>SUMIF('TEST MARKS '!$D$8:$I$8,$F$9,'TEST MARKS '!D65:I65)</f>
        <v>19</v>
      </c>
      <c r="G65" s="389">
        <f>SUMIF('TEST MARKS '!$D$8:$I$8,$G$9,'TEST MARKS '!D65:I65)</f>
        <v>19</v>
      </c>
      <c r="H65" s="389">
        <f>SUMIF('TEST MARKS '!$D$8:$I$8,$H$9,'TEST MARKS '!D65:I65)</f>
        <v>19</v>
      </c>
      <c r="I65" s="389">
        <f>SUMIF('TEST MARKS '!$D$8:$I$8,$I$9,'TEST MARKS '!D65:I65)</f>
        <v>19</v>
      </c>
      <c r="J65" s="396">
        <f t="shared" si="1"/>
        <v>95</v>
      </c>
      <c r="K65" s="394">
        <f t="shared" si="2"/>
        <v>95</v>
      </c>
      <c r="L65" s="394">
        <f t="shared" si="3"/>
        <v>95</v>
      </c>
      <c r="M65" s="394">
        <f t="shared" si="4"/>
        <v>95</v>
      </c>
      <c r="N65" s="394">
        <f t="shared" si="5"/>
        <v>95</v>
      </c>
      <c r="O65" s="394">
        <f t="shared" si="6"/>
        <v>95</v>
      </c>
      <c r="P65" s="395" t="str">
        <f>IF(J65&lt;'TEST MARKS '!$D$137,"N","Y")</f>
        <v>Y</v>
      </c>
      <c r="Q65" s="395" t="str">
        <f>IF(K65&lt;'TEST MARKS '!$D$137,"N","Y")</f>
        <v>Y</v>
      </c>
      <c r="R65" s="395" t="str">
        <f>IF(L65&lt;'TEST MARKS '!$D$137,"N","Y")</f>
        <v>Y</v>
      </c>
      <c r="S65" s="395" t="str">
        <f>IF(M65&lt;'TEST MARKS '!$D$137,"N","Y")</f>
        <v>Y</v>
      </c>
      <c r="T65" s="395" t="str">
        <f>IF(N65&lt;'TEST MARKS '!$D$137,"N","Y")</f>
        <v>Y</v>
      </c>
      <c r="U65" s="395" t="str">
        <f>IF(O65&lt;'TEST MARKS '!$D$137,"N","Y")</f>
        <v>Y</v>
      </c>
    </row>
    <row r="66" s="384" customFormat="1" customHeight="1" spans="1:21">
      <c r="A66" s="324">
        <v>57</v>
      </c>
      <c r="B66" s="329" t="s">
        <v>161</v>
      </c>
      <c r="C66" s="330" t="s">
        <v>162</v>
      </c>
      <c r="D66" s="389">
        <f>SUMIF('TEST MARKS '!$D$8:$I$8,$D$9,'TEST MARKS '!D66:I66)</f>
        <v>19</v>
      </c>
      <c r="E66" s="389">
        <f>SUMIF('TEST MARKS '!$D$8:$I$8,$E$9,'TEST MARKS '!D66:I66)</f>
        <v>19</v>
      </c>
      <c r="F66" s="389">
        <f>SUMIF('TEST MARKS '!$D$8:$I$8,$F$9,'TEST MARKS '!D66:I66)</f>
        <v>19</v>
      </c>
      <c r="G66" s="389">
        <f>SUMIF('TEST MARKS '!$D$8:$I$8,$G$9,'TEST MARKS '!D66:I66)</f>
        <v>19</v>
      </c>
      <c r="H66" s="389">
        <f>SUMIF('TEST MARKS '!$D$8:$I$8,$H$9,'TEST MARKS '!D66:I66)</f>
        <v>19</v>
      </c>
      <c r="I66" s="389">
        <f>SUMIF('TEST MARKS '!$D$8:$I$8,$I$9,'TEST MARKS '!D66:I66)</f>
        <v>19</v>
      </c>
      <c r="J66" s="396">
        <f t="shared" si="1"/>
        <v>95</v>
      </c>
      <c r="K66" s="394">
        <f t="shared" si="2"/>
        <v>95</v>
      </c>
      <c r="L66" s="394">
        <f t="shared" si="3"/>
        <v>95</v>
      </c>
      <c r="M66" s="394">
        <f t="shared" si="4"/>
        <v>95</v>
      </c>
      <c r="N66" s="394">
        <f t="shared" si="5"/>
        <v>95</v>
      </c>
      <c r="O66" s="394">
        <f t="shared" si="6"/>
        <v>95</v>
      </c>
      <c r="P66" s="395" t="str">
        <f>IF(J66&lt;'TEST MARKS '!$D$137,"N","Y")</f>
        <v>Y</v>
      </c>
      <c r="Q66" s="395" t="str">
        <f>IF(K66&lt;'TEST MARKS '!$D$137,"N","Y")</f>
        <v>Y</v>
      </c>
      <c r="R66" s="395" t="str">
        <f>IF(L66&lt;'TEST MARKS '!$D$137,"N","Y")</f>
        <v>Y</v>
      </c>
      <c r="S66" s="395" t="str">
        <f>IF(M66&lt;'TEST MARKS '!$D$137,"N","Y")</f>
        <v>Y</v>
      </c>
      <c r="T66" s="395" t="str">
        <f>IF(N66&lt;'TEST MARKS '!$D$137,"N","Y")</f>
        <v>Y</v>
      </c>
      <c r="U66" s="395" t="str">
        <f>IF(O66&lt;'TEST MARKS '!$D$137,"N","Y")</f>
        <v>Y</v>
      </c>
    </row>
    <row r="67" s="384" customFormat="1" customHeight="1" spans="1:21">
      <c r="A67" s="324">
        <v>58</v>
      </c>
      <c r="B67" s="331" t="s">
        <v>163</v>
      </c>
      <c r="C67" s="332" t="s">
        <v>164</v>
      </c>
      <c r="D67" s="389">
        <f>SUMIF('TEST MARKS '!$D$8:$I$8,$D$9,'TEST MARKS '!D67:I67)</f>
        <v>19</v>
      </c>
      <c r="E67" s="389">
        <f>SUMIF('TEST MARKS '!$D$8:$I$8,$E$9,'TEST MARKS '!D67:I67)</f>
        <v>19</v>
      </c>
      <c r="F67" s="389">
        <f>SUMIF('TEST MARKS '!$D$8:$I$8,$F$9,'TEST MARKS '!D67:I67)</f>
        <v>19</v>
      </c>
      <c r="G67" s="389">
        <f>SUMIF('TEST MARKS '!$D$8:$I$8,$G$9,'TEST MARKS '!D67:I67)</f>
        <v>19</v>
      </c>
      <c r="H67" s="389">
        <f>SUMIF('TEST MARKS '!$D$8:$I$8,$H$9,'TEST MARKS '!D67:I67)</f>
        <v>19</v>
      </c>
      <c r="I67" s="389">
        <f>SUMIF('TEST MARKS '!$D$8:$I$8,$I$9,'TEST MARKS '!D67:I67)</f>
        <v>19</v>
      </c>
      <c r="J67" s="396">
        <f t="shared" si="1"/>
        <v>95</v>
      </c>
      <c r="K67" s="394">
        <f t="shared" si="2"/>
        <v>95</v>
      </c>
      <c r="L67" s="394">
        <f t="shared" si="3"/>
        <v>95</v>
      </c>
      <c r="M67" s="394">
        <f t="shared" si="4"/>
        <v>95</v>
      </c>
      <c r="N67" s="394">
        <f t="shared" si="5"/>
        <v>95</v>
      </c>
      <c r="O67" s="394">
        <f t="shared" si="6"/>
        <v>95</v>
      </c>
      <c r="P67" s="395" t="str">
        <f>IF(J67&lt;'TEST MARKS '!$D$137,"N","Y")</f>
        <v>Y</v>
      </c>
      <c r="Q67" s="395" t="str">
        <f>IF(K67&lt;'TEST MARKS '!$D$137,"N","Y")</f>
        <v>Y</v>
      </c>
      <c r="R67" s="395" t="str">
        <f>IF(L67&lt;'TEST MARKS '!$D$137,"N","Y")</f>
        <v>Y</v>
      </c>
      <c r="S67" s="395" t="str">
        <f>IF(M67&lt;'TEST MARKS '!$D$137,"N","Y")</f>
        <v>Y</v>
      </c>
      <c r="T67" s="395" t="str">
        <f>IF(N67&lt;'TEST MARKS '!$D$137,"N","Y")</f>
        <v>Y</v>
      </c>
      <c r="U67" s="395" t="str">
        <f>IF(O67&lt;'TEST MARKS '!$D$137,"N","Y")</f>
        <v>Y</v>
      </c>
    </row>
    <row r="68" s="384" customFormat="1" customHeight="1" spans="1:21">
      <c r="A68" s="324">
        <v>59</v>
      </c>
      <c r="B68" s="325" t="s">
        <v>165</v>
      </c>
      <c r="C68" s="330" t="s">
        <v>166</v>
      </c>
      <c r="D68" s="389">
        <f>SUMIF('TEST MARKS '!$D$8:$I$8,$D$9,'TEST MARKS '!D68:I68)</f>
        <v>19</v>
      </c>
      <c r="E68" s="389">
        <f>SUMIF('TEST MARKS '!$D$8:$I$8,$E$9,'TEST MARKS '!D68:I68)</f>
        <v>19</v>
      </c>
      <c r="F68" s="389">
        <f>SUMIF('TEST MARKS '!$D$8:$I$8,$F$9,'TEST MARKS '!D68:I68)</f>
        <v>19</v>
      </c>
      <c r="G68" s="389">
        <f>SUMIF('TEST MARKS '!$D$8:$I$8,$G$9,'TEST MARKS '!D68:I68)</f>
        <v>19</v>
      </c>
      <c r="H68" s="389">
        <f>SUMIF('TEST MARKS '!$D$8:$I$8,$H$9,'TEST MARKS '!D68:I68)</f>
        <v>19</v>
      </c>
      <c r="I68" s="389">
        <f>SUMIF('TEST MARKS '!$D$8:$I$8,$I$9,'TEST MARKS '!D68:I68)</f>
        <v>19</v>
      </c>
      <c r="J68" s="396">
        <f t="shared" si="1"/>
        <v>95</v>
      </c>
      <c r="K68" s="394">
        <f t="shared" si="2"/>
        <v>95</v>
      </c>
      <c r="L68" s="394">
        <f t="shared" si="3"/>
        <v>95</v>
      </c>
      <c r="M68" s="394">
        <f t="shared" si="4"/>
        <v>95</v>
      </c>
      <c r="N68" s="394">
        <f t="shared" si="5"/>
        <v>95</v>
      </c>
      <c r="O68" s="394">
        <f t="shared" si="6"/>
        <v>95</v>
      </c>
      <c r="P68" s="395" t="str">
        <f>IF(J68&lt;'TEST MARKS '!$D$137,"N","Y")</f>
        <v>Y</v>
      </c>
      <c r="Q68" s="395" t="str">
        <f>IF(K68&lt;'TEST MARKS '!$D$137,"N","Y")</f>
        <v>Y</v>
      </c>
      <c r="R68" s="395" t="str">
        <f>IF(L68&lt;'TEST MARKS '!$D$137,"N","Y")</f>
        <v>Y</v>
      </c>
      <c r="S68" s="395" t="str">
        <f>IF(M68&lt;'TEST MARKS '!$D$137,"N","Y")</f>
        <v>Y</v>
      </c>
      <c r="T68" s="395" t="str">
        <f>IF(N68&lt;'TEST MARKS '!$D$137,"N","Y")</f>
        <v>Y</v>
      </c>
      <c r="U68" s="395" t="str">
        <f>IF(O68&lt;'TEST MARKS '!$D$137,"N","Y")</f>
        <v>Y</v>
      </c>
    </row>
    <row r="69" s="384" customFormat="1" customHeight="1" spans="1:21">
      <c r="A69" s="324">
        <v>60</v>
      </c>
      <c r="B69" s="345" t="s">
        <v>167</v>
      </c>
      <c r="C69" s="346" t="s">
        <v>168</v>
      </c>
      <c r="D69" s="389">
        <f>SUMIF('TEST MARKS '!$D$8:$I$8,$D$9,'TEST MARKS '!D69:I69)</f>
        <v>19</v>
      </c>
      <c r="E69" s="389">
        <f>SUMIF('TEST MARKS '!$D$8:$I$8,$E$9,'TEST MARKS '!D69:I69)</f>
        <v>19</v>
      </c>
      <c r="F69" s="389">
        <f>SUMIF('TEST MARKS '!$D$8:$I$8,$F$9,'TEST MARKS '!D69:I69)</f>
        <v>19</v>
      </c>
      <c r="G69" s="389">
        <f>SUMIF('TEST MARKS '!$D$8:$I$8,$G$9,'TEST MARKS '!D69:I69)</f>
        <v>19</v>
      </c>
      <c r="H69" s="389">
        <f>SUMIF('TEST MARKS '!$D$8:$I$8,$H$9,'TEST MARKS '!D69:I69)</f>
        <v>19</v>
      </c>
      <c r="I69" s="389">
        <f>SUMIF('TEST MARKS '!$D$8:$I$8,$I$9,'TEST MARKS '!D69:I69)</f>
        <v>19</v>
      </c>
      <c r="J69" s="396">
        <f t="shared" si="1"/>
        <v>95</v>
      </c>
      <c r="K69" s="394">
        <f t="shared" si="2"/>
        <v>95</v>
      </c>
      <c r="L69" s="394">
        <f t="shared" si="3"/>
        <v>95</v>
      </c>
      <c r="M69" s="394">
        <f t="shared" si="4"/>
        <v>95</v>
      </c>
      <c r="N69" s="394">
        <f t="shared" si="5"/>
        <v>95</v>
      </c>
      <c r="O69" s="394">
        <f t="shared" si="6"/>
        <v>95</v>
      </c>
      <c r="P69" s="395" t="str">
        <f>IF(J69&lt;'TEST MARKS '!$D$137,"N","Y")</f>
        <v>Y</v>
      </c>
      <c r="Q69" s="395" t="str">
        <f>IF(K69&lt;'TEST MARKS '!$D$137,"N","Y")</f>
        <v>Y</v>
      </c>
      <c r="R69" s="395" t="str">
        <f>IF(L69&lt;'TEST MARKS '!$D$137,"N","Y")</f>
        <v>Y</v>
      </c>
      <c r="S69" s="395" t="str">
        <f>IF(M69&lt;'TEST MARKS '!$D$137,"N","Y")</f>
        <v>Y</v>
      </c>
      <c r="T69" s="395" t="str">
        <f>IF(N69&lt;'TEST MARKS '!$D$137,"N","Y")</f>
        <v>Y</v>
      </c>
      <c r="U69" s="395" t="str">
        <f>IF(O69&lt;'TEST MARKS '!$D$137,"N","Y")</f>
        <v>Y</v>
      </c>
    </row>
    <row r="70" s="384" customFormat="1" customHeight="1" spans="1:21">
      <c r="A70" s="324">
        <v>61</v>
      </c>
      <c r="B70" s="325" t="s">
        <v>169</v>
      </c>
      <c r="C70" s="326" t="s">
        <v>170</v>
      </c>
      <c r="D70" s="389">
        <f>SUMIF('TEST MARKS '!$D$8:$I$8,$D$9,'TEST MARKS '!D70:I70)</f>
        <v>20</v>
      </c>
      <c r="E70" s="389">
        <f>SUMIF('TEST MARKS '!$D$8:$I$8,$E$9,'TEST MARKS '!D70:I70)</f>
        <v>20</v>
      </c>
      <c r="F70" s="389">
        <f>SUMIF('TEST MARKS '!$D$8:$I$8,$F$9,'TEST MARKS '!D70:I70)</f>
        <v>20</v>
      </c>
      <c r="G70" s="389">
        <f>SUMIF('TEST MARKS '!$D$8:$I$8,$G$9,'TEST MARKS '!D70:I70)</f>
        <v>20</v>
      </c>
      <c r="H70" s="389">
        <f>SUMIF('TEST MARKS '!$D$8:$I$8,$H$9,'TEST MARKS '!D70:I70)</f>
        <v>20</v>
      </c>
      <c r="I70" s="389">
        <f>SUMIF('TEST MARKS '!$D$8:$I$8,$I$9,'TEST MARKS '!D70:I70)</f>
        <v>20</v>
      </c>
      <c r="J70" s="396">
        <f t="shared" si="1"/>
        <v>100</v>
      </c>
      <c r="K70" s="394">
        <f t="shared" si="2"/>
        <v>100</v>
      </c>
      <c r="L70" s="394">
        <f t="shared" si="3"/>
        <v>100</v>
      </c>
      <c r="M70" s="394">
        <f t="shared" si="4"/>
        <v>100</v>
      </c>
      <c r="N70" s="394">
        <f t="shared" si="5"/>
        <v>100</v>
      </c>
      <c r="O70" s="394">
        <f t="shared" si="6"/>
        <v>100</v>
      </c>
      <c r="P70" s="395" t="str">
        <f>IF(J70&lt;'TEST MARKS '!$D$137,"N","Y")</f>
        <v>Y</v>
      </c>
      <c r="Q70" s="395" t="str">
        <f>IF(K70&lt;'TEST MARKS '!$D$137,"N","Y")</f>
        <v>Y</v>
      </c>
      <c r="R70" s="395" t="str">
        <f>IF(L70&lt;'TEST MARKS '!$D$137,"N","Y")</f>
        <v>Y</v>
      </c>
      <c r="S70" s="395" t="str">
        <f>IF(M70&lt;'TEST MARKS '!$D$137,"N","Y")</f>
        <v>Y</v>
      </c>
      <c r="T70" s="395" t="str">
        <f>IF(N70&lt;'TEST MARKS '!$D$137,"N","Y")</f>
        <v>Y</v>
      </c>
      <c r="U70" s="395" t="str">
        <f>IF(O70&lt;'TEST MARKS '!$D$137,"N","Y")</f>
        <v>Y</v>
      </c>
    </row>
    <row r="71" s="384" customFormat="1" customHeight="1" spans="1:21">
      <c r="A71" s="324">
        <v>62</v>
      </c>
      <c r="B71" s="325" t="s">
        <v>171</v>
      </c>
      <c r="C71" s="326" t="s">
        <v>172</v>
      </c>
      <c r="D71" s="389">
        <f>SUMIF('TEST MARKS '!$D$8:$I$8,$D$9,'TEST MARKS '!D71:I71)</f>
        <v>18</v>
      </c>
      <c r="E71" s="389">
        <f>SUMIF('TEST MARKS '!$D$8:$I$8,$E$9,'TEST MARKS '!D71:I71)</f>
        <v>18</v>
      </c>
      <c r="F71" s="389">
        <f>SUMIF('TEST MARKS '!$D$8:$I$8,$F$9,'TEST MARKS '!D71:I71)</f>
        <v>18</v>
      </c>
      <c r="G71" s="389">
        <f>SUMIF('TEST MARKS '!$D$8:$I$8,$G$9,'TEST MARKS '!D71:I71)</f>
        <v>18</v>
      </c>
      <c r="H71" s="389">
        <f>SUMIF('TEST MARKS '!$D$8:$I$8,$H$9,'TEST MARKS '!D71:I71)</f>
        <v>18</v>
      </c>
      <c r="I71" s="389">
        <f>SUMIF('TEST MARKS '!$D$8:$I$8,$I$9,'TEST MARKS '!D71:I71)</f>
        <v>18</v>
      </c>
      <c r="J71" s="396">
        <f t="shared" si="1"/>
        <v>90</v>
      </c>
      <c r="K71" s="394">
        <f t="shared" si="2"/>
        <v>90</v>
      </c>
      <c r="L71" s="394">
        <f t="shared" si="3"/>
        <v>90</v>
      </c>
      <c r="M71" s="394">
        <f t="shared" si="4"/>
        <v>90</v>
      </c>
      <c r="N71" s="394">
        <f t="shared" si="5"/>
        <v>90</v>
      </c>
      <c r="O71" s="394">
        <f t="shared" si="6"/>
        <v>90</v>
      </c>
      <c r="P71" s="395" t="str">
        <f>IF(J71&lt;'TEST MARKS '!$D$137,"N","Y")</f>
        <v>Y</v>
      </c>
      <c r="Q71" s="395" t="str">
        <f>IF(K71&lt;'TEST MARKS '!$D$137,"N","Y")</f>
        <v>Y</v>
      </c>
      <c r="R71" s="395" t="str">
        <f>IF(L71&lt;'TEST MARKS '!$D$137,"N","Y")</f>
        <v>Y</v>
      </c>
      <c r="S71" s="395" t="str">
        <f>IF(M71&lt;'TEST MARKS '!$D$137,"N","Y")</f>
        <v>Y</v>
      </c>
      <c r="T71" s="395" t="str">
        <f>IF(N71&lt;'TEST MARKS '!$D$137,"N","Y")</f>
        <v>Y</v>
      </c>
      <c r="U71" s="395" t="str">
        <f>IF(O71&lt;'TEST MARKS '!$D$137,"N","Y")</f>
        <v>Y</v>
      </c>
    </row>
    <row r="72" s="384" customFormat="1" customHeight="1" spans="1:21">
      <c r="A72" s="324">
        <v>63</v>
      </c>
      <c r="B72" s="325" t="s">
        <v>173</v>
      </c>
      <c r="C72" s="326" t="s">
        <v>174</v>
      </c>
      <c r="D72" s="389">
        <f>SUMIF('TEST MARKS '!$D$8:$I$8,$D$9,'TEST MARKS '!D72:I72)</f>
        <v>20</v>
      </c>
      <c r="E72" s="389">
        <f>SUMIF('TEST MARKS '!$D$8:$I$8,$E$9,'TEST MARKS '!D72:I72)</f>
        <v>20</v>
      </c>
      <c r="F72" s="389">
        <f>SUMIF('TEST MARKS '!$D$8:$I$8,$F$9,'TEST MARKS '!D72:I72)</f>
        <v>20</v>
      </c>
      <c r="G72" s="389">
        <f>SUMIF('TEST MARKS '!$D$8:$I$8,$G$9,'TEST MARKS '!D72:I72)</f>
        <v>20</v>
      </c>
      <c r="H72" s="389">
        <f>SUMIF('TEST MARKS '!$D$8:$I$8,$H$9,'TEST MARKS '!D72:I72)</f>
        <v>20</v>
      </c>
      <c r="I72" s="389">
        <f>SUMIF('TEST MARKS '!$D$8:$I$8,$I$9,'TEST MARKS '!D72:I72)</f>
        <v>20</v>
      </c>
      <c r="J72" s="396">
        <f t="shared" si="1"/>
        <v>100</v>
      </c>
      <c r="K72" s="394">
        <f t="shared" si="2"/>
        <v>100</v>
      </c>
      <c r="L72" s="394">
        <f t="shared" si="3"/>
        <v>100</v>
      </c>
      <c r="M72" s="394">
        <f t="shared" si="4"/>
        <v>100</v>
      </c>
      <c r="N72" s="394">
        <f t="shared" si="5"/>
        <v>100</v>
      </c>
      <c r="O72" s="394">
        <f t="shared" si="6"/>
        <v>100</v>
      </c>
      <c r="P72" s="395" t="str">
        <f>IF(J72&lt;'TEST MARKS '!$D$137,"N","Y")</f>
        <v>Y</v>
      </c>
      <c r="Q72" s="395" t="str">
        <f>IF(K72&lt;'TEST MARKS '!$D$137,"N","Y")</f>
        <v>Y</v>
      </c>
      <c r="R72" s="395" t="str">
        <f>IF(L72&lt;'TEST MARKS '!$D$137,"N","Y")</f>
        <v>Y</v>
      </c>
      <c r="S72" s="395" t="str">
        <f>IF(M72&lt;'TEST MARKS '!$D$137,"N","Y")</f>
        <v>Y</v>
      </c>
      <c r="T72" s="395" t="str">
        <f>IF(N72&lt;'TEST MARKS '!$D$137,"N","Y")</f>
        <v>Y</v>
      </c>
      <c r="U72" s="395" t="str">
        <f>IF(O72&lt;'TEST MARKS '!$D$137,"N","Y")</f>
        <v>Y</v>
      </c>
    </row>
    <row r="73" s="384" customFormat="1" customHeight="1" spans="1:21">
      <c r="A73" s="324">
        <v>64</v>
      </c>
      <c r="B73" s="325" t="s">
        <v>175</v>
      </c>
      <c r="C73" s="326" t="s">
        <v>176</v>
      </c>
      <c r="D73" s="389">
        <f>SUMIF('TEST MARKS '!$D$8:$I$8,$D$9,'TEST MARKS '!D73:I73)</f>
        <v>20</v>
      </c>
      <c r="E73" s="389">
        <f>SUMIF('TEST MARKS '!$D$8:$I$8,$E$9,'TEST MARKS '!D73:I73)</f>
        <v>20</v>
      </c>
      <c r="F73" s="389">
        <f>SUMIF('TEST MARKS '!$D$8:$I$8,$F$9,'TEST MARKS '!D73:I73)</f>
        <v>20</v>
      </c>
      <c r="G73" s="389">
        <f>SUMIF('TEST MARKS '!$D$8:$I$8,$G$9,'TEST MARKS '!D73:I73)</f>
        <v>20</v>
      </c>
      <c r="H73" s="389">
        <f>SUMIF('TEST MARKS '!$D$8:$I$8,$H$9,'TEST MARKS '!D73:I73)</f>
        <v>20</v>
      </c>
      <c r="I73" s="389">
        <f>SUMIF('TEST MARKS '!$D$8:$I$8,$I$9,'TEST MARKS '!D73:I73)</f>
        <v>20</v>
      </c>
      <c r="J73" s="396">
        <f t="shared" si="1"/>
        <v>100</v>
      </c>
      <c r="K73" s="394">
        <f t="shared" si="2"/>
        <v>100</v>
      </c>
      <c r="L73" s="394">
        <f t="shared" si="3"/>
        <v>100</v>
      </c>
      <c r="M73" s="394">
        <f t="shared" si="4"/>
        <v>100</v>
      </c>
      <c r="N73" s="394">
        <f t="shared" si="5"/>
        <v>100</v>
      </c>
      <c r="O73" s="394">
        <f t="shared" si="6"/>
        <v>100</v>
      </c>
      <c r="P73" s="395" t="str">
        <f>IF(J73&lt;'TEST MARKS '!$D$137,"N","Y")</f>
        <v>Y</v>
      </c>
      <c r="Q73" s="395" t="str">
        <f>IF(K73&lt;'TEST MARKS '!$D$137,"N","Y")</f>
        <v>Y</v>
      </c>
      <c r="R73" s="395" t="str">
        <f>IF(L73&lt;'TEST MARKS '!$D$137,"N","Y")</f>
        <v>Y</v>
      </c>
      <c r="S73" s="395" t="str">
        <f>IF(M73&lt;'TEST MARKS '!$D$137,"N","Y")</f>
        <v>Y</v>
      </c>
      <c r="T73" s="395" t="str">
        <f>IF(N73&lt;'TEST MARKS '!$D$137,"N","Y")</f>
        <v>Y</v>
      </c>
      <c r="U73" s="395" t="str">
        <f>IF(O73&lt;'TEST MARKS '!$D$137,"N","Y")</f>
        <v>Y</v>
      </c>
    </row>
    <row r="74" s="384" customFormat="1" customHeight="1" spans="1:21">
      <c r="A74" s="324">
        <v>65</v>
      </c>
      <c r="B74" s="325" t="s">
        <v>177</v>
      </c>
      <c r="C74" s="326" t="s">
        <v>178</v>
      </c>
      <c r="D74" s="389">
        <f>SUMIF('TEST MARKS '!$D$8:$I$8,$D$9,'TEST MARKS '!D74:I74)</f>
        <v>19</v>
      </c>
      <c r="E74" s="389">
        <f>SUMIF('TEST MARKS '!$D$8:$I$8,$E$9,'TEST MARKS '!D74:I74)</f>
        <v>19</v>
      </c>
      <c r="F74" s="389">
        <f>SUMIF('TEST MARKS '!$D$8:$I$8,$F$9,'TEST MARKS '!D74:I74)</f>
        <v>19</v>
      </c>
      <c r="G74" s="389">
        <f>SUMIF('TEST MARKS '!$D$8:$I$8,$G$9,'TEST MARKS '!D74:I74)</f>
        <v>19</v>
      </c>
      <c r="H74" s="389">
        <f>SUMIF('TEST MARKS '!$D$8:$I$8,$H$9,'TEST MARKS '!D74:I74)</f>
        <v>19</v>
      </c>
      <c r="I74" s="389">
        <f>SUMIF('TEST MARKS '!$D$8:$I$8,$I$9,'TEST MARKS '!D74:I74)</f>
        <v>19</v>
      </c>
      <c r="J74" s="396">
        <f t="shared" si="1"/>
        <v>95</v>
      </c>
      <c r="K74" s="394">
        <f t="shared" si="2"/>
        <v>95</v>
      </c>
      <c r="L74" s="394">
        <f t="shared" si="3"/>
        <v>95</v>
      </c>
      <c r="M74" s="394">
        <f t="shared" si="4"/>
        <v>95</v>
      </c>
      <c r="N74" s="394">
        <f t="shared" si="5"/>
        <v>95</v>
      </c>
      <c r="O74" s="394">
        <f t="shared" si="6"/>
        <v>95</v>
      </c>
      <c r="P74" s="395" t="str">
        <f>IF(J74&lt;'TEST MARKS '!$D$137,"N","Y")</f>
        <v>Y</v>
      </c>
      <c r="Q74" s="395" t="str">
        <f>IF(K74&lt;'TEST MARKS '!$D$137,"N","Y")</f>
        <v>Y</v>
      </c>
      <c r="R74" s="395" t="str">
        <f>IF(L74&lt;'TEST MARKS '!$D$137,"N","Y")</f>
        <v>Y</v>
      </c>
      <c r="S74" s="395" t="str">
        <f>IF(M74&lt;'TEST MARKS '!$D$137,"N","Y")</f>
        <v>Y</v>
      </c>
      <c r="T74" s="395" t="str">
        <f>IF(N74&lt;'TEST MARKS '!$D$137,"N","Y")</f>
        <v>Y</v>
      </c>
      <c r="U74" s="395" t="str">
        <f>IF(O74&lt;'TEST MARKS '!$D$137,"N","Y")</f>
        <v>Y</v>
      </c>
    </row>
    <row r="75" s="384" customFormat="1" customHeight="1" spans="1:21">
      <c r="A75" s="324">
        <v>66</v>
      </c>
      <c r="B75" s="325" t="s">
        <v>179</v>
      </c>
      <c r="C75" s="326" t="s">
        <v>180</v>
      </c>
      <c r="D75" s="389">
        <f>SUMIF('TEST MARKS '!$D$8:$I$8,$D$9,'TEST MARKS '!D75:I75)</f>
        <v>18</v>
      </c>
      <c r="E75" s="389">
        <f>SUMIF('TEST MARKS '!$D$8:$I$8,$E$9,'TEST MARKS '!D75:I75)</f>
        <v>18</v>
      </c>
      <c r="F75" s="389">
        <f>SUMIF('TEST MARKS '!$D$8:$I$8,$F$9,'TEST MARKS '!D75:I75)</f>
        <v>18</v>
      </c>
      <c r="G75" s="389">
        <f>SUMIF('TEST MARKS '!$D$8:$I$8,$G$9,'TEST MARKS '!D75:I75)</f>
        <v>18</v>
      </c>
      <c r="H75" s="389">
        <f>SUMIF('TEST MARKS '!$D$8:$I$8,$H$9,'TEST MARKS '!D75:I75)</f>
        <v>18</v>
      </c>
      <c r="I75" s="389">
        <f>SUMIF('TEST MARKS '!$D$8:$I$8,$I$9,'TEST MARKS '!D75:I75)</f>
        <v>18</v>
      </c>
      <c r="J75" s="396">
        <f t="shared" ref="J75:J129" si="7">D75*100/$J$8</f>
        <v>90</v>
      </c>
      <c r="K75" s="394">
        <f t="shared" ref="K75:K129" si="8">E75*100/$K$8</f>
        <v>90</v>
      </c>
      <c r="L75" s="394">
        <f t="shared" ref="L75:L129" si="9">F75*100/$L$8</f>
        <v>90</v>
      </c>
      <c r="M75" s="394">
        <f t="shared" ref="M75:M129" si="10">G75*100/$M$8</f>
        <v>90</v>
      </c>
      <c r="N75" s="394">
        <f t="shared" ref="N75:N129" si="11">H75*100/$N$8</f>
        <v>90</v>
      </c>
      <c r="O75" s="394">
        <f t="shared" ref="O75:O129" si="12">I75*100/$O$8</f>
        <v>90</v>
      </c>
      <c r="P75" s="395" t="str">
        <f>IF(J75&lt;'TEST MARKS '!$D$137,"N","Y")</f>
        <v>Y</v>
      </c>
      <c r="Q75" s="395" t="str">
        <f>IF(K75&lt;'TEST MARKS '!$D$137,"N","Y")</f>
        <v>Y</v>
      </c>
      <c r="R75" s="395" t="str">
        <f>IF(L75&lt;'TEST MARKS '!$D$137,"N","Y")</f>
        <v>Y</v>
      </c>
      <c r="S75" s="395" t="str">
        <f>IF(M75&lt;'TEST MARKS '!$D$137,"N","Y")</f>
        <v>Y</v>
      </c>
      <c r="T75" s="395" t="str">
        <f>IF(N75&lt;'TEST MARKS '!$D$137,"N","Y")</f>
        <v>Y</v>
      </c>
      <c r="U75" s="395" t="str">
        <f>IF(O75&lt;'TEST MARKS '!$D$137,"N","Y")</f>
        <v>Y</v>
      </c>
    </row>
    <row r="76" s="384" customFormat="1" customHeight="1" spans="1:21">
      <c r="A76" s="324">
        <v>67</v>
      </c>
      <c r="B76" s="325" t="s">
        <v>181</v>
      </c>
      <c r="C76" s="326" t="s">
        <v>182</v>
      </c>
      <c r="D76" s="389">
        <f>SUMIF('TEST MARKS '!$D$8:$I$8,$D$9,'TEST MARKS '!D76:I76)</f>
        <v>19</v>
      </c>
      <c r="E76" s="389">
        <f>SUMIF('TEST MARKS '!$D$8:$I$8,$E$9,'TEST MARKS '!D76:I76)</f>
        <v>19</v>
      </c>
      <c r="F76" s="389">
        <f>SUMIF('TEST MARKS '!$D$8:$I$8,$F$9,'TEST MARKS '!D76:I76)</f>
        <v>19</v>
      </c>
      <c r="G76" s="389">
        <f>SUMIF('TEST MARKS '!$D$8:$I$8,$G$9,'TEST MARKS '!D76:I76)</f>
        <v>19</v>
      </c>
      <c r="H76" s="389">
        <f>SUMIF('TEST MARKS '!$D$8:$I$8,$H$9,'TEST MARKS '!D76:I76)</f>
        <v>19</v>
      </c>
      <c r="I76" s="389">
        <f>SUMIF('TEST MARKS '!$D$8:$I$8,$I$9,'TEST MARKS '!D76:I76)</f>
        <v>19</v>
      </c>
      <c r="J76" s="396">
        <f t="shared" si="7"/>
        <v>95</v>
      </c>
      <c r="K76" s="394">
        <f t="shared" si="8"/>
        <v>95</v>
      </c>
      <c r="L76" s="394">
        <f t="shared" si="9"/>
        <v>95</v>
      </c>
      <c r="M76" s="394">
        <f t="shared" si="10"/>
        <v>95</v>
      </c>
      <c r="N76" s="394">
        <f t="shared" si="11"/>
        <v>95</v>
      </c>
      <c r="O76" s="394">
        <f t="shared" si="12"/>
        <v>95</v>
      </c>
      <c r="P76" s="395" t="str">
        <f>IF(J76&lt;'TEST MARKS '!$D$137,"N","Y")</f>
        <v>Y</v>
      </c>
      <c r="Q76" s="395" t="str">
        <f>IF(K76&lt;'TEST MARKS '!$D$137,"N","Y")</f>
        <v>Y</v>
      </c>
      <c r="R76" s="395" t="str">
        <f>IF(L76&lt;'TEST MARKS '!$D$137,"N","Y")</f>
        <v>Y</v>
      </c>
      <c r="S76" s="395" t="str">
        <f>IF(M76&lt;'TEST MARKS '!$D$137,"N","Y")</f>
        <v>Y</v>
      </c>
      <c r="T76" s="395" t="str">
        <f>IF(N76&lt;'TEST MARKS '!$D$137,"N","Y")</f>
        <v>Y</v>
      </c>
      <c r="U76" s="395" t="str">
        <f>IF(O76&lt;'TEST MARKS '!$D$137,"N","Y")</f>
        <v>Y</v>
      </c>
    </row>
    <row r="77" s="384" customFormat="1" customHeight="1" spans="1:21">
      <c r="A77" s="324">
        <v>68</v>
      </c>
      <c r="B77" s="325" t="s">
        <v>183</v>
      </c>
      <c r="C77" s="326" t="s">
        <v>184</v>
      </c>
      <c r="D77" s="389">
        <f>SUMIF('TEST MARKS '!$D$8:$I$8,$D$9,'TEST MARKS '!D77:I77)</f>
        <v>18</v>
      </c>
      <c r="E77" s="389">
        <f>SUMIF('TEST MARKS '!$D$8:$I$8,$E$9,'TEST MARKS '!D77:I77)</f>
        <v>18</v>
      </c>
      <c r="F77" s="389">
        <f>SUMIF('TEST MARKS '!$D$8:$I$8,$F$9,'TEST MARKS '!D77:I77)</f>
        <v>18</v>
      </c>
      <c r="G77" s="389">
        <f>SUMIF('TEST MARKS '!$D$8:$I$8,$G$9,'TEST MARKS '!D77:I77)</f>
        <v>18</v>
      </c>
      <c r="H77" s="389">
        <f>SUMIF('TEST MARKS '!$D$8:$I$8,$H$9,'TEST MARKS '!D77:I77)</f>
        <v>18</v>
      </c>
      <c r="I77" s="389">
        <f>SUMIF('TEST MARKS '!$D$8:$I$8,$I$9,'TEST MARKS '!D77:I77)</f>
        <v>18</v>
      </c>
      <c r="J77" s="396">
        <f t="shared" si="7"/>
        <v>90</v>
      </c>
      <c r="K77" s="394">
        <f t="shared" si="8"/>
        <v>90</v>
      </c>
      <c r="L77" s="394">
        <f t="shared" si="9"/>
        <v>90</v>
      </c>
      <c r="M77" s="394">
        <f t="shared" si="10"/>
        <v>90</v>
      </c>
      <c r="N77" s="394">
        <f t="shared" si="11"/>
        <v>90</v>
      </c>
      <c r="O77" s="394">
        <f t="shared" si="12"/>
        <v>90</v>
      </c>
      <c r="P77" s="395" t="str">
        <f>IF(J77&lt;'TEST MARKS '!$D$137,"N","Y")</f>
        <v>Y</v>
      </c>
      <c r="Q77" s="395" t="str">
        <f>IF(K77&lt;'TEST MARKS '!$D$137,"N","Y")</f>
        <v>Y</v>
      </c>
      <c r="R77" s="395" t="str">
        <f>IF(L77&lt;'TEST MARKS '!$D$137,"N","Y")</f>
        <v>Y</v>
      </c>
      <c r="S77" s="395" t="str">
        <f>IF(M77&lt;'TEST MARKS '!$D$137,"N","Y")</f>
        <v>Y</v>
      </c>
      <c r="T77" s="395" t="str">
        <f>IF(N77&lt;'TEST MARKS '!$D$137,"N","Y")</f>
        <v>Y</v>
      </c>
      <c r="U77" s="395" t="str">
        <f>IF(O77&lt;'TEST MARKS '!$D$137,"N","Y")</f>
        <v>Y</v>
      </c>
    </row>
    <row r="78" s="384" customFormat="1" customHeight="1" spans="1:21">
      <c r="A78" s="324">
        <v>69</v>
      </c>
      <c r="B78" s="325" t="s">
        <v>185</v>
      </c>
      <c r="C78" s="326" t="s">
        <v>186</v>
      </c>
      <c r="D78" s="389">
        <f>SUMIF('TEST MARKS '!$D$8:$I$8,$D$9,'TEST MARKS '!D78:I78)</f>
        <v>19</v>
      </c>
      <c r="E78" s="389">
        <f>SUMIF('TEST MARKS '!$D$8:$I$8,$E$9,'TEST MARKS '!D78:I78)</f>
        <v>19</v>
      </c>
      <c r="F78" s="389">
        <f>SUMIF('TEST MARKS '!$D$8:$I$8,$F$9,'TEST MARKS '!D78:I78)</f>
        <v>19</v>
      </c>
      <c r="G78" s="389">
        <f>SUMIF('TEST MARKS '!$D$8:$I$8,$G$9,'TEST MARKS '!D78:I78)</f>
        <v>19</v>
      </c>
      <c r="H78" s="389">
        <f>SUMIF('TEST MARKS '!$D$8:$I$8,$H$9,'TEST MARKS '!D78:I78)</f>
        <v>19</v>
      </c>
      <c r="I78" s="389">
        <f>SUMIF('TEST MARKS '!$D$8:$I$8,$I$9,'TEST MARKS '!D78:I78)</f>
        <v>19</v>
      </c>
      <c r="J78" s="396">
        <f t="shared" si="7"/>
        <v>95</v>
      </c>
      <c r="K78" s="394">
        <f t="shared" si="8"/>
        <v>95</v>
      </c>
      <c r="L78" s="394">
        <f t="shared" si="9"/>
        <v>95</v>
      </c>
      <c r="M78" s="394">
        <f t="shared" si="10"/>
        <v>95</v>
      </c>
      <c r="N78" s="394">
        <f t="shared" si="11"/>
        <v>95</v>
      </c>
      <c r="O78" s="394">
        <f t="shared" si="12"/>
        <v>95</v>
      </c>
      <c r="P78" s="395" t="str">
        <f>IF(J78&lt;'TEST MARKS '!$D$137,"N","Y")</f>
        <v>Y</v>
      </c>
      <c r="Q78" s="395" t="str">
        <f>IF(K78&lt;'TEST MARKS '!$D$137,"N","Y")</f>
        <v>Y</v>
      </c>
      <c r="R78" s="395" t="str">
        <f>IF(L78&lt;'TEST MARKS '!$D$137,"N","Y")</f>
        <v>Y</v>
      </c>
      <c r="S78" s="395" t="str">
        <f>IF(M78&lt;'TEST MARKS '!$D$137,"N","Y")</f>
        <v>Y</v>
      </c>
      <c r="T78" s="395" t="str">
        <f>IF(N78&lt;'TEST MARKS '!$D$137,"N","Y")</f>
        <v>Y</v>
      </c>
      <c r="U78" s="395" t="str">
        <f>IF(O78&lt;'TEST MARKS '!$D$137,"N","Y")</f>
        <v>Y</v>
      </c>
    </row>
    <row r="79" s="384" customFormat="1" customHeight="1" spans="1:21">
      <c r="A79" s="324">
        <v>70</v>
      </c>
      <c r="B79" s="325" t="s">
        <v>187</v>
      </c>
      <c r="C79" s="326" t="s">
        <v>188</v>
      </c>
      <c r="D79" s="389">
        <f>SUMIF('TEST MARKS '!$D$8:$I$8,$D$9,'TEST MARKS '!D79:I79)</f>
        <v>18</v>
      </c>
      <c r="E79" s="389">
        <f>SUMIF('TEST MARKS '!$D$8:$I$8,$E$9,'TEST MARKS '!D79:I79)</f>
        <v>18</v>
      </c>
      <c r="F79" s="389">
        <f>SUMIF('TEST MARKS '!$D$8:$I$8,$F$9,'TEST MARKS '!D79:I79)</f>
        <v>18</v>
      </c>
      <c r="G79" s="389">
        <f>SUMIF('TEST MARKS '!$D$8:$I$8,$G$9,'TEST MARKS '!D79:I79)</f>
        <v>18</v>
      </c>
      <c r="H79" s="389">
        <f>SUMIF('TEST MARKS '!$D$8:$I$8,$H$9,'TEST MARKS '!D79:I79)</f>
        <v>18</v>
      </c>
      <c r="I79" s="389">
        <f>SUMIF('TEST MARKS '!$D$8:$I$8,$I$9,'TEST MARKS '!D79:I79)</f>
        <v>18</v>
      </c>
      <c r="J79" s="396">
        <f t="shared" si="7"/>
        <v>90</v>
      </c>
      <c r="K79" s="394">
        <f t="shared" si="8"/>
        <v>90</v>
      </c>
      <c r="L79" s="394">
        <f t="shared" si="9"/>
        <v>90</v>
      </c>
      <c r="M79" s="394">
        <f t="shared" si="10"/>
        <v>90</v>
      </c>
      <c r="N79" s="394">
        <f t="shared" si="11"/>
        <v>90</v>
      </c>
      <c r="O79" s="394">
        <f t="shared" si="12"/>
        <v>90</v>
      </c>
      <c r="P79" s="395" t="str">
        <f>IF(J79&lt;'TEST MARKS '!$D$137,"N","Y")</f>
        <v>Y</v>
      </c>
      <c r="Q79" s="395" t="str">
        <f>IF(K79&lt;'TEST MARKS '!$D$137,"N","Y")</f>
        <v>Y</v>
      </c>
      <c r="R79" s="395" t="str">
        <f>IF(L79&lt;'TEST MARKS '!$D$137,"N","Y")</f>
        <v>Y</v>
      </c>
      <c r="S79" s="395" t="str">
        <f>IF(M79&lt;'TEST MARKS '!$D$137,"N","Y")</f>
        <v>Y</v>
      </c>
      <c r="T79" s="395" t="str">
        <f>IF(N79&lt;'TEST MARKS '!$D$137,"N","Y")</f>
        <v>Y</v>
      </c>
      <c r="U79" s="395" t="str">
        <f>IF(O79&lt;'TEST MARKS '!$D$137,"N","Y")</f>
        <v>Y</v>
      </c>
    </row>
    <row r="80" s="384" customFormat="1" customHeight="1" spans="1:21">
      <c r="A80" s="324">
        <v>71</v>
      </c>
      <c r="B80" s="325" t="s">
        <v>189</v>
      </c>
      <c r="C80" s="326" t="s">
        <v>190</v>
      </c>
      <c r="D80" s="389">
        <f>SUMIF('TEST MARKS '!$D$8:$I$8,$D$9,'TEST MARKS '!D80:I80)</f>
        <v>18</v>
      </c>
      <c r="E80" s="389">
        <f>SUMIF('TEST MARKS '!$D$8:$I$8,$E$9,'TEST MARKS '!D80:I80)</f>
        <v>18</v>
      </c>
      <c r="F80" s="389">
        <f>SUMIF('TEST MARKS '!$D$8:$I$8,$F$9,'TEST MARKS '!D80:I80)</f>
        <v>18</v>
      </c>
      <c r="G80" s="389">
        <f>SUMIF('TEST MARKS '!$D$8:$I$8,$G$9,'TEST MARKS '!D80:I80)</f>
        <v>18</v>
      </c>
      <c r="H80" s="389">
        <f>SUMIF('TEST MARKS '!$D$8:$I$8,$H$9,'TEST MARKS '!D80:I80)</f>
        <v>18</v>
      </c>
      <c r="I80" s="389">
        <f>SUMIF('TEST MARKS '!$D$8:$I$8,$I$9,'TEST MARKS '!D80:I80)</f>
        <v>18</v>
      </c>
      <c r="J80" s="396">
        <f t="shared" si="7"/>
        <v>90</v>
      </c>
      <c r="K80" s="394">
        <f t="shared" si="8"/>
        <v>90</v>
      </c>
      <c r="L80" s="394">
        <f t="shared" si="9"/>
        <v>90</v>
      </c>
      <c r="M80" s="394">
        <f t="shared" si="10"/>
        <v>90</v>
      </c>
      <c r="N80" s="394">
        <f t="shared" si="11"/>
        <v>90</v>
      </c>
      <c r="O80" s="394">
        <f t="shared" si="12"/>
        <v>90</v>
      </c>
      <c r="P80" s="395" t="str">
        <f>IF(J80&lt;'TEST MARKS '!$D$137,"N","Y")</f>
        <v>Y</v>
      </c>
      <c r="Q80" s="395" t="str">
        <f>IF(K80&lt;'TEST MARKS '!$D$137,"N","Y")</f>
        <v>Y</v>
      </c>
      <c r="R80" s="395" t="str">
        <f>IF(L80&lt;'TEST MARKS '!$D$137,"N","Y")</f>
        <v>Y</v>
      </c>
      <c r="S80" s="395" t="str">
        <f>IF(M80&lt;'TEST MARKS '!$D$137,"N","Y")</f>
        <v>Y</v>
      </c>
      <c r="T80" s="395" t="str">
        <f>IF(N80&lt;'TEST MARKS '!$D$137,"N","Y")</f>
        <v>Y</v>
      </c>
      <c r="U80" s="395" t="str">
        <f>IF(O80&lt;'TEST MARKS '!$D$137,"N","Y")</f>
        <v>Y</v>
      </c>
    </row>
    <row r="81" s="384" customFormat="1" customHeight="1" spans="1:21">
      <c r="A81" s="324">
        <v>72</v>
      </c>
      <c r="B81" s="325" t="s">
        <v>191</v>
      </c>
      <c r="C81" s="326" t="s">
        <v>192</v>
      </c>
      <c r="D81" s="389">
        <f>SUMIF('TEST MARKS '!$D$8:$I$8,$D$9,'TEST MARKS '!D81:I81)</f>
        <v>18</v>
      </c>
      <c r="E81" s="389">
        <f>SUMIF('TEST MARKS '!$D$8:$I$8,$E$9,'TEST MARKS '!D81:I81)</f>
        <v>18</v>
      </c>
      <c r="F81" s="389">
        <f>SUMIF('TEST MARKS '!$D$8:$I$8,$F$9,'TEST MARKS '!D81:I81)</f>
        <v>18</v>
      </c>
      <c r="G81" s="389">
        <f>SUMIF('TEST MARKS '!$D$8:$I$8,$G$9,'TEST MARKS '!D81:I81)</f>
        <v>18</v>
      </c>
      <c r="H81" s="389">
        <f>SUMIF('TEST MARKS '!$D$8:$I$8,$H$9,'TEST MARKS '!D81:I81)</f>
        <v>18</v>
      </c>
      <c r="I81" s="389">
        <f>SUMIF('TEST MARKS '!$D$8:$I$8,$I$9,'TEST MARKS '!D81:I81)</f>
        <v>18</v>
      </c>
      <c r="J81" s="396">
        <f t="shared" si="7"/>
        <v>90</v>
      </c>
      <c r="K81" s="394">
        <f t="shared" si="8"/>
        <v>90</v>
      </c>
      <c r="L81" s="394">
        <f t="shared" si="9"/>
        <v>90</v>
      </c>
      <c r="M81" s="394">
        <f t="shared" si="10"/>
        <v>90</v>
      </c>
      <c r="N81" s="394">
        <f t="shared" si="11"/>
        <v>90</v>
      </c>
      <c r="O81" s="394">
        <f t="shared" si="12"/>
        <v>90</v>
      </c>
      <c r="P81" s="395" t="str">
        <f>IF(J81&lt;'TEST MARKS '!$D$137,"N","Y")</f>
        <v>Y</v>
      </c>
      <c r="Q81" s="395" t="str">
        <f>IF(K81&lt;'TEST MARKS '!$D$137,"N","Y")</f>
        <v>Y</v>
      </c>
      <c r="R81" s="395" t="str">
        <f>IF(L81&lt;'TEST MARKS '!$D$137,"N","Y")</f>
        <v>Y</v>
      </c>
      <c r="S81" s="395" t="str">
        <f>IF(M81&lt;'TEST MARKS '!$D$137,"N","Y")</f>
        <v>Y</v>
      </c>
      <c r="T81" s="395" t="str">
        <f>IF(N81&lt;'TEST MARKS '!$D$137,"N","Y")</f>
        <v>Y</v>
      </c>
      <c r="U81" s="395" t="str">
        <f>IF(O81&lt;'TEST MARKS '!$D$137,"N","Y")</f>
        <v>Y</v>
      </c>
    </row>
    <row r="82" s="384" customFormat="1" customHeight="1" spans="1:21">
      <c r="A82" s="324">
        <v>73</v>
      </c>
      <c r="B82" s="325" t="s">
        <v>193</v>
      </c>
      <c r="C82" s="326" t="s">
        <v>194</v>
      </c>
      <c r="D82" s="389">
        <f>SUMIF('TEST MARKS '!$D$8:$I$8,$D$9,'TEST MARKS '!D82:I82)</f>
        <v>18</v>
      </c>
      <c r="E82" s="389">
        <f>SUMIF('TEST MARKS '!$D$8:$I$8,$E$9,'TEST MARKS '!D82:I82)</f>
        <v>18</v>
      </c>
      <c r="F82" s="389">
        <f>SUMIF('TEST MARKS '!$D$8:$I$8,$F$9,'TEST MARKS '!D82:I82)</f>
        <v>18</v>
      </c>
      <c r="G82" s="389">
        <f>SUMIF('TEST MARKS '!$D$8:$I$8,$G$9,'TEST MARKS '!D82:I82)</f>
        <v>18</v>
      </c>
      <c r="H82" s="389">
        <f>SUMIF('TEST MARKS '!$D$8:$I$8,$H$9,'TEST MARKS '!D82:I82)</f>
        <v>18</v>
      </c>
      <c r="I82" s="389">
        <f>SUMIF('TEST MARKS '!$D$8:$I$8,$I$9,'TEST MARKS '!D82:I82)</f>
        <v>18</v>
      </c>
      <c r="J82" s="396">
        <f t="shared" si="7"/>
        <v>90</v>
      </c>
      <c r="K82" s="394">
        <f t="shared" si="8"/>
        <v>90</v>
      </c>
      <c r="L82" s="394">
        <f t="shared" si="9"/>
        <v>90</v>
      </c>
      <c r="M82" s="394">
        <f t="shared" si="10"/>
        <v>90</v>
      </c>
      <c r="N82" s="394">
        <f t="shared" si="11"/>
        <v>90</v>
      </c>
      <c r="O82" s="394">
        <f t="shared" si="12"/>
        <v>90</v>
      </c>
      <c r="P82" s="395" t="str">
        <f>IF(J82&lt;'TEST MARKS '!$D$137,"N","Y")</f>
        <v>Y</v>
      </c>
      <c r="Q82" s="395" t="str">
        <f>IF(K82&lt;'TEST MARKS '!$D$137,"N","Y")</f>
        <v>Y</v>
      </c>
      <c r="R82" s="395" t="str">
        <f>IF(L82&lt;'TEST MARKS '!$D$137,"N","Y")</f>
        <v>Y</v>
      </c>
      <c r="S82" s="395" t="str">
        <f>IF(M82&lt;'TEST MARKS '!$D$137,"N","Y")</f>
        <v>Y</v>
      </c>
      <c r="T82" s="395" t="str">
        <f>IF(N82&lt;'TEST MARKS '!$D$137,"N","Y")</f>
        <v>Y</v>
      </c>
      <c r="U82" s="395" t="str">
        <f>IF(O82&lt;'TEST MARKS '!$D$137,"N","Y")</f>
        <v>Y</v>
      </c>
    </row>
    <row r="83" s="384" customFormat="1" customHeight="1" spans="1:21">
      <c r="A83" s="324">
        <v>74</v>
      </c>
      <c r="B83" s="325" t="s">
        <v>195</v>
      </c>
      <c r="C83" s="326" t="s">
        <v>196</v>
      </c>
      <c r="D83" s="389">
        <f>SUMIF('TEST MARKS '!$D$8:$I$8,$D$9,'TEST MARKS '!D83:I83)</f>
        <v>18</v>
      </c>
      <c r="E83" s="389">
        <f>SUMIF('TEST MARKS '!$D$8:$I$8,$E$9,'TEST MARKS '!D83:I83)</f>
        <v>18</v>
      </c>
      <c r="F83" s="389">
        <f>SUMIF('TEST MARKS '!$D$8:$I$8,$F$9,'TEST MARKS '!D83:I83)</f>
        <v>18</v>
      </c>
      <c r="G83" s="389">
        <f>SUMIF('TEST MARKS '!$D$8:$I$8,$G$9,'TEST MARKS '!D83:I83)</f>
        <v>18</v>
      </c>
      <c r="H83" s="389">
        <f>SUMIF('TEST MARKS '!$D$8:$I$8,$H$9,'TEST MARKS '!D83:I83)</f>
        <v>18</v>
      </c>
      <c r="I83" s="389">
        <f>SUMIF('TEST MARKS '!$D$8:$I$8,$I$9,'TEST MARKS '!D83:I83)</f>
        <v>18</v>
      </c>
      <c r="J83" s="396">
        <f t="shared" si="7"/>
        <v>90</v>
      </c>
      <c r="K83" s="394">
        <f t="shared" si="8"/>
        <v>90</v>
      </c>
      <c r="L83" s="394">
        <f t="shared" si="9"/>
        <v>90</v>
      </c>
      <c r="M83" s="394">
        <f t="shared" si="10"/>
        <v>90</v>
      </c>
      <c r="N83" s="394">
        <f t="shared" si="11"/>
        <v>90</v>
      </c>
      <c r="O83" s="394">
        <f t="shared" si="12"/>
        <v>90</v>
      </c>
      <c r="P83" s="395" t="str">
        <f>IF(J83&lt;'TEST MARKS '!$D$137,"N","Y")</f>
        <v>Y</v>
      </c>
      <c r="Q83" s="395" t="str">
        <f>IF(K83&lt;'TEST MARKS '!$D$137,"N","Y")</f>
        <v>Y</v>
      </c>
      <c r="R83" s="395" t="str">
        <f>IF(L83&lt;'TEST MARKS '!$D$137,"N","Y")</f>
        <v>Y</v>
      </c>
      <c r="S83" s="395" t="str">
        <f>IF(M83&lt;'TEST MARKS '!$D$137,"N","Y")</f>
        <v>Y</v>
      </c>
      <c r="T83" s="395" t="str">
        <f>IF(N83&lt;'TEST MARKS '!$D$137,"N","Y")</f>
        <v>Y</v>
      </c>
      <c r="U83" s="395" t="str">
        <f>IF(O83&lt;'TEST MARKS '!$D$137,"N","Y")</f>
        <v>Y</v>
      </c>
    </row>
    <row r="84" s="384" customFormat="1" customHeight="1" spans="1:21">
      <c r="A84" s="324">
        <v>75</v>
      </c>
      <c r="B84" s="325" t="s">
        <v>197</v>
      </c>
      <c r="C84" s="326" t="s">
        <v>198</v>
      </c>
      <c r="D84" s="389">
        <f>SUMIF('TEST MARKS '!$D$8:$I$8,$D$9,'TEST MARKS '!D84:I84)</f>
        <v>20</v>
      </c>
      <c r="E84" s="389">
        <f>SUMIF('TEST MARKS '!$D$8:$I$8,$E$9,'TEST MARKS '!D84:I84)</f>
        <v>20</v>
      </c>
      <c r="F84" s="389">
        <f>SUMIF('TEST MARKS '!$D$8:$I$8,$F$9,'TEST MARKS '!D84:I84)</f>
        <v>20</v>
      </c>
      <c r="G84" s="389">
        <f>SUMIF('TEST MARKS '!$D$8:$I$8,$G$9,'TEST MARKS '!D84:I84)</f>
        <v>20</v>
      </c>
      <c r="H84" s="389">
        <f>SUMIF('TEST MARKS '!$D$8:$I$8,$H$9,'TEST MARKS '!D84:I84)</f>
        <v>20</v>
      </c>
      <c r="I84" s="389">
        <f>SUMIF('TEST MARKS '!$D$8:$I$8,$I$9,'TEST MARKS '!D84:I84)</f>
        <v>20</v>
      </c>
      <c r="J84" s="396">
        <f t="shared" si="7"/>
        <v>100</v>
      </c>
      <c r="K84" s="394">
        <f t="shared" si="8"/>
        <v>100</v>
      </c>
      <c r="L84" s="394">
        <f t="shared" si="9"/>
        <v>100</v>
      </c>
      <c r="M84" s="394">
        <f t="shared" si="10"/>
        <v>100</v>
      </c>
      <c r="N84" s="394">
        <f t="shared" si="11"/>
        <v>100</v>
      </c>
      <c r="O84" s="394">
        <f t="shared" si="12"/>
        <v>100</v>
      </c>
      <c r="P84" s="395" t="str">
        <f>IF(J84&lt;'TEST MARKS '!$D$137,"N","Y")</f>
        <v>Y</v>
      </c>
      <c r="Q84" s="395" t="str">
        <f>IF(K84&lt;'TEST MARKS '!$D$137,"N","Y")</f>
        <v>Y</v>
      </c>
      <c r="R84" s="395" t="str">
        <f>IF(L84&lt;'TEST MARKS '!$D$137,"N","Y")</f>
        <v>Y</v>
      </c>
      <c r="S84" s="395" t="str">
        <f>IF(M84&lt;'TEST MARKS '!$D$137,"N","Y")</f>
        <v>Y</v>
      </c>
      <c r="T84" s="395" t="str">
        <f>IF(N84&lt;'TEST MARKS '!$D$137,"N","Y")</f>
        <v>Y</v>
      </c>
      <c r="U84" s="395" t="str">
        <f>IF(O84&lt;'TEST MARKS '!$D$137,"N","Y")</f>
        <v>Y</v>
      </c>
    </row>
    <row r="85" s="384" customFormat="1" customHeight="1" spans="1:21">
      <c r="A85" s="324">
        <v>76</v>
      </c>
      <c r="B85" s="325" t="s">
        <v>199</v>
      </c>
      <c r="C85" s="326" t="s">
        <v>200</v>
      </c>
      <c r="D85" s="389">
        <f>SUMIF('TEST MARKS '!$D$8:$I$8,$D$9,'TEST MARKS '!D85:I85)</f>
        <v>18</v>
      </c>
      <c r="E85" s="389">
        <f>SUMIF('TEST MARKS '!$D$8:$I$8,$E$9,'TEST MARKS '!D85:I85)</f>
        <v>18</v>
      </c>
      <c r="F85" s="389">
        <f>SUMIF('TEST MARKS '!$D$8:$I$8,$F$9,'TEST MARKS '!D85:I85)</f>
        <v>18</v>
      </c>
      <c r="G85" s="389">
        <f>SUMIF('TEST MARKS '!$D$8:$I$8,$G$9,'TEST MARKS '!D85:I85)</f>
        <v>18</v>
      </c>
      <c r="H85" s="389">
        <f>SUMIF('TEST MARKS '!$D$8:$I$8,$H$9,'TEST MARKS '!D85:I85)</f>
        <v>18</v>
      </c>
      <c r="I85" s="389">
        <f>SUMIF('TEST MARKS '!$D$8:$I$8,$I$9,'TEST MARKS '!D85:I85)</f>
        <v>18</v>
      </c>
      <c r="J85" s="396">
        <f t="shared" si="7"/>
        <v>90</v>
      </c>
      <c r="K85" s="394">
        <f t="shared" si="8"/>
        <v>90</v>
      </c>
      <c r="L85" s="394">
        <f t="shared" si="9"/>
        <v>90</v>
      </c>
      <c r="M85" s="394">
        <f t="shared" si="10"/>
        <v>90</v>
      </c>
      <c r="N85" s="394">
        <f t="shared" si="11"/>
        <v>90</v>
      </c>
      <c r="O85" s="394">
        <f t="shared" si="12"/>
        <v>90</v>
      </c>
      <c r="P85" s="395" t="str">
        <f>IF(J85&lt;'TEST MARKS '!$D$137,"N","Y")</f>
        <v>Y</v>
      </c>
      <c r="Q85" s="395" t="str">
        <f>IF(K85&lt;'TEST MARKS '!$D$137,"N","Y")</f>
        <v>Y</v>
      </c>
      <c r="R85" s="395" t="str">
        <f>IF(L85&lt;'TEST MARKS '!$D$137,"N","Y")</f>
        <v>Y</v>
      </c>
      <c r="S85" s="395" t="str">
        <f>IF(M85&lt;'TEST MARKS '!$D$137,"N","Y")</f>
        <v>Y</v>
      </c>
      <c r="T85" s="395" t="str">
        <f>IF(N85&lt;'TEST MARKS '!$D$137,"N","Y")</f>
        <v>Y</v>
      </c>
      <c r="U85" s="395" t="str">
        <f>IF(O85&lt;'TEST MARKS '!$D$137,"N","Y")</f>
        <v>Y</v>
      </c>
    </row>
    <row r="86" s="384" customFormat="1" customHeight="1" spans="1:21">
      <c r="A86" s="324">
        <v>77</v>
      </c>
      <c r="B86" s="325" t="s">
        <v>201</v>
      </c>
      <c r="C86" s="326" t="s">
        <v>202</v>
      </c>
      <c r="D86" s="389">
        <f>SUMIF('TEST MARKS '!$D$8:$I$8,$D$9,'TEST MARKS '!D86:I86)</f>
        <v>18</v>
      </c>
      <c r="E86" s="389">
        <f>SUMIF('TEST MARKS '!$D$8:$I$8,$E$9,'TEST MARKS '!D86:I86)</f>
        <v>18</v>
      </c>
      <c r="F86" s="389">
        <f>SUMIF('TEST MARKS '!$D$8:$I$8,$F$9,'TEST MARKS '!D86:I86)</f>
        <v>18</v>
      </c>
      <c r="G86" s="389">
        <f>SUMIF('TEST MARKS '!$D$8:$I$8,$G$9,'TEST MARKS '!D86:I86)</f>
        <v>18</v>
      </c>
      <c r="H86" s="389">
        <f>SUMIF('TEST MARKS '!$D$8:$I$8,$H$9,'TEST MARKS '!D86:I86)</f>
        <v>18</v>
      </c>
      <c r="I86" s="389">
        <f>SUMIF('TEST MARKS '!$D$8:$I$8,$I$9,'TEST MARKS '!D86:I86)</f>
        <v>18</v>
      </c>
      <c r="J86" s="396">
        <f t="shared" si="7"/>
        <v>90</v>
      </c>
      <c r="K86" s="394">
        <f t="shared" si="8"/>
        <v>90</v>
      </c>
      <c r="L86" s="394">
        <f t="shared" si="9"/>
        <v>90</v>
      </c>
      <c r="M86" s="394">
        <f t="shared" si="10"/>
        <v>90</v>
      </c>
      <c r="N86" s="394">
        <f t="shared" si="11"/>
        <v>90</v>
      </c>
      <c r="O86" s="394">
        <f t="shared" si="12"/>
        <v>90</v>
      </c>
      <c r="P86" s="395" t="str">
        <f>IF(J86&lt;'TEST MARKS '!$D$137,"N","Y")</f>
        <v>Y</v>
      </c>
      <c r="Q86" s="395" t="str">
        <f>IF(K86&lt;'TEST MARKS '!$D$137,"N","Y")</f>
        <v>Y</v>
      </c>
      <c r="R86" s="395" t="str">
        <f>IF(L86&lt;'TEST MARKS '!$D$137,"N","Y")</f>
        <v>Y</v>
      </c>
      <c r="S86" s="395" t="str">
        <f>IF(M86&lt;'TEST MARKS '!$D$137,"N","Y")</f>
        <v>Y</v>
      </c>
      <c r="T86" s="395" t="str">
        <f>IF(N86&lt;'TEST MARKS '!$D$137,"N","Y")</f>
        <v>Y</v>
      </c>
      <c r="U86" s="395" t="str">
        <f>IF(O86&lt;'TEST MARKS '!$D$137,"N","Y")</f>
        <v>Y</v>
      </c>
    </row>
    <row r="87" s="384" customFormat="1" customHeight="1" spans="1:21">
      <c r="A87" s="324">
        <v>78</v>
      </c>
      <c r="B87" s="325" t="s">
        <v>203</v>
      </c>
      <c r="C87" s="326" t="s">
        <v>204</v>
      </c>
      <c r="D87" s="389">
        <f>SUMIF('TEST MARKS '!$D$8:$I$8,$D$9,'TEST MARKS '!D87:I87)</f>
        <v>18</v>
      </c>
      <c r="E87" s="389">
        <f>SUMIF('TEST MARKS '!$D$8:$I$8,$E$9,'TEST MARKS '!D87:I87)</f>
        <v>18</v>
      </c>
      <c r="F87" s="389">
        <f>SUMIF('TEST MARKS '!$D$8:$I$8,$F$9,'TEST MARKS '!D87:I87)</f>
        <v>18</v>
      </c>
      <c r="G87" s="389">
        <f>SUMIF('TEST MARKS '!$D$8:$I$8,$G$9,'TEST MARKS '!D87:I87)</f>
        <v>18</v>
      </c>
      <c r="H87" s="389">
        <f>SUMIF('TEST MARKS '!$D$8:$I$8,$H$9,'TEST MARKS '!D87:I87)</f>
        <v>18</v>
      </c>
      <c r="I87" s="389">
        <f>SUMIF('TEST MARKS '!$D$8:$I$8,$I$9,'TEST MARKS '!D87:I87)</f>
        <v>18</v>
      </c>
      <c r="J87" s="396">
        <f t="shared" si="7"/>
        <v>90</v>
      </c>
      <c r="K87" s="394">
        <f t="shared" si="8"/>
        <v>90</v>
      </c>
      <c r="L87" s="394">
        <f t="shared" si="9"/>
        <v>90</v>
      </c>
      <c r="M87" s="394">
        <f t="shared" si="10"/>
        <v>90</v>
      </c>
      <c r="N87" s="394">
        <f t="shared" si="11"/>
        <v>90</v>
      </c>
      <c r="O87" s="394">
        <f t="shared" si="12"/>
        <v>90</v>
      </c>
      <c r="P87" s="395" t="str">
        <f>IF(J87&lt;'TEST MARKS '!$D$137,"N","Y")</f>
        <v>Y</v>
      </c>
      <c r="Q87" s="395" t="str">
        <f>IF(K87&lt;'TEST MARKS '!$D$137,"N","Y")</f>
        <v>Y</v>
      </c>
      <c r="R87" s="395" t="str">
        <f>IF(L87&lt;'TEST MARKS '!$D$137,"N","Y")</f>
        <v>Y</v>
      </c>
      <c r="S87" s="395" t="str">
        <f>IF(M87&lt;'TEST MARKS '!$D$137,"N","Y")</f>
        <v>Y</v>
      </c>
      <c r="T87" s="395" t="str">
        <f>IF(N87&lt;'TEST MARKS '!$D$137,"N","Y")</f>
        <v>Y</v>
      </c>
      <c r="U87" s="395" t="str">
        <f>IF(O87&lt;'TEST MARKS '!$D$137,"N","Y")</f>
        <v>Y</v>
      </c>
    </row>
    <row r="88" s="384" customFormat="1" customHeight="1" spans="1:21">
      <c r="A88" s="324">
        <v>79</v>
      </c>
      <c r="B88" s="325" t="s">
        <v>205</v>
      </c>
      <c r="C88" s="326" t="s">
        <v>206</v>
      </c>
      <c r="D88" s="389">
        <f>SUMIF('TEST MARKS '!$D$8:$I$8,$D$9,'TEST MARKS '!D88:I88)</f>
        <v>20</v>
      </c>
      <c r="E88" s="389">
        <f>SUMIF('TEST MARKS '!$D$8:$I$8,$E$9,'TEST MARKS '!D88:I88)</f>
        <v>20</v>
      </c>
      <c r="F88" s="389">
        <f>SUMIF('TEST MARKS '!$D$8:$I$8,$F$9,'TEST MARKS '!D88:I88)</f>
        <v>20</v>
      </c>
      <c r="G88" s="389">
        <f>SUMIF('TEST MARKS '!$D$8:$I$8,$G$9,'TEST MARKS '!D88:I88)</f>
        <v>20</v>
      </c>
      <c r="H88" s="389">
        <f>SUMIF('TEST MARKS '!$D$8:$I$8,$H$9,'TEST MARKS '!D88:I88)</f>
        <v>20</v>
      </c>
      <c r="I88" s="389">
        <f>SUMIF('TEST MARKS '!$D$8:$I$8,$I$9,'TEST MARKS '!D88:I88)</f>
        <v>20</v>
      </c>
      <c r="J88" s="396">
        <f t="shared" si="7"/>
        <v>100</v>
      </c>
      <c r="K88" s="394">
        <f t="shared" si="8"/>
        <v>100</v>
      </c>
      <c r="L88" s="394">
        <f t="shared" si="9"/>
        <v>100</v>
      </c>
      <c r="M88" s="394">
        <f t="shared" si="10"/>
        <v>100</v>
      </c>
      <c r="N88" s="394">
        <f t="shared" si="11"/>
        <v>100</v>
      </c>
      <c r="O88" s="394">
        <f t="shared" si="12"/>
        <v>100</v>
      </c>
      <c r="P88" s="395" t="str">
        <f>IF(J88&lt;'TEST MARKS '!$D$137,"N","Y")</f>
        <v>Y</v>
      </c>
      <c r="Q88" s="395" t="str">
        <f>IF(K88&lt;'TEST MARKS '!$D$137,"N","Y")</f>
        <v>Y</v>
      </c>
      <c r="R88" s="395" t="str">
        <f>IF(L88&lt;'TEST MARKS '!$D$137,"N","Y")</f>
        <v>Y</v>
      </c>
      <c r="S88" s="395" t="str">
        <f>IF(M88&lt;'TEST MARKS '!$D$137,"N","Y")</f>
        <v>Y</v>
      </c>
      <c r="T88" s="395" t="str">
        <f>IF(N88&lt;'TEST MARKS '!$D$137,"N","Y")</f>
        <v>Y</v>
      </c>
      <c r="U88" s="395" t="str">
        <f>IF(O88&lt;'TEST MARKS '!$D$137,"N","Y")</f>
        <v>Y</v>
      </c>
    </row>
    <row r="89" s="384" customFormat="1" customHeight="1" spans="1:21">
      <c r="A89" s="324">
        <v>80</v>
      </c>
      <c r="B89" s="325" t="s">
        <v>207</v>
      </c>
      <c r="C89" s="326" t="s">
        <v>208</v>
      </c>
      <c r="D89" s="389">
        <f>SUMIF('TEST MARKS '!$D$8:$I$8,$D$9,'TEST MARKS '!D89:I89)</f>
        <v>18</v>
      </c>
      <c r="E89" s="389">
        <f>SUMIF('TEST MARKS '!$D$8:$I$8,$E$9,'TEST MARKS '!D89:I89)</f>
        <v>18</v>
      </c>
      <c r="F89" s="389">
        <f>SUMIF('TEST MARKS '!$D$8:$I$8,$F$9,'TEST MARKS '!D89:I89)</f>
        <v>18</v>
      </c>
      <c r="G89" s="389">
        <f>SUMIF('TEST MARKS '!$D$8:$I$8,$G$9,'TEST MARKS '!D89:I89)</f>
        <v>18</v>
      </c>
      <c r="H89" s="389">
        <f>SUMIF('TEST MARKS '!$D$8:$I$8,$H$9,'TEST MARKS '!D89:I89)</f>
        <v>18</v>
      </c>
      <c r="I89" s="389">
        <f>SUMIF('TEST MARKS '!$D$8:$I$8,$I$9,'TEST MARKS '!D89:I89)</f>
        <v>18</v>
      </c>
      <c r="J89" s="396">
        <f t="shared" si="7"/>
        <v>90</v>
      </c>
      <c r="K89" s="394">
        <f t="shared" si="8"/>
        <v>90</v>
      </c>
      <c r="L89" s="394">
        <f t="shared" si="9"/>
        <v>90</v>
      </c>
      <c r="M89" s="394">
        <f t="shared" si="10"/>
        <v>90</v>
      </c>
      <c r="N89" s="394">
        <f t="shared" si="11"/>
        <v>90</v>
      </c>
      <c r="O89" s="394">
        <f t="shared" si="12"/>
        <v>90</v>
      </c>
      <c r="P89" s="395" t="str">
        <f>IF(J89&lt;'TEST MARKS '!$D$137,"N","Y")</f>
        <v>Y</v>
      </c>
      <c r="Q89" s="395" t="str">
        <f>IF(K89&lt;'TEST MARKS '!$D$137,"N","Y")</f>
        <v>Y</v>
      </c>
      <c r="R89" s="395" t="str">
        <f>IF(L89&lt;'TEST MARKS '!$D$137,"N","Y")</f>
        <v>Y</v>
      </c>
      <c r="S89" s="395" t="str">
        <f>IF(M89&lt;'TEST MARKS '!$D$137,"N","Y")</f>
        <v>Y</v>
      </c>
      <c r="T89" s="395" t="str">
        <f>IF(N89&lt;'TEST MARKS '!$D$137,"N","Y")</f>
        <v>Y</v>
      </c>
      <c r="U89" s="395" t="str">
        <f>IF(O89&lt;'TEST MARKS '!$D$137,"N","Y")</f>
        <v>Y</v>
      </c>
    </row>
    <row r="90" s="384" customFormat="1" customHeight="1" spans="1:21">
      <c r="A90" s="324">
        <v>81</v>
      </c>
      <c r="B90" s="325" t="s">
        <v>209</v>
      </c>
      <c r="C90" s="326" t="s">
        <v>210</v>
      </c>
      <c r="D90" s="389">
        <f>SUMIF('TEST MARKS '!$D$8:$I$8,$D$9,'TEST MARKS '!D90:I90)</f>
        <v>20</v>
      </c>
      <c r="E90" s="389">
        <f>SUMIF('TEST MARKS '!$D$8:$I$8,$E$9,'TEST MARKS '!D90:I90)</f>
        <v>20</v>
      </c>
      <c r="F90" s="389">
        <f>SUMIF('TEST MARKS '!$D$8:$I$8,$F$9,'TEST MARKS '!D90:I90)</f>
        <v>20</v>
      </c>
      <c r="G90" s="389">
        <f>SUMIF('TEST MARKS '!$D$8:$I$8,$G$9,'TEST MARKS '!D90:I90)</f>
        <v>20</v>
      </c>
      <c r="H90" s="389">
        <f>SUMIF('TEST MARKS '!$D$8:$I$8,$H$9,'TEST MARKS '!D90:I90)</f>
        <v>20</v>
      </c>
      <c r="I90" s="389">
        <f>SUMIF('TEST MARKS '!$D$8:$I$8,$I$9,'TEST MARKS '!D90:I90)</f>
        <v>20</v>
      </c>
      <c r="J90" s="396">
        <f t="shared" si="7"/>
        <v>100</v>
      </c>
      <c r="K90" s="394">
        <f t="shared" si="8"/>
        <v>100</v>
      </c>
      <c r="L90" s="394">
        <f t="shared" si="9"/>
        <v>100</v>
      </c>
      <c r="M90" s="394">
        <f t="shared" si="10"/>
        <v>100</v>
      </c>
      <c r="N90" s="394">
        <f t="shared" si="11"/>
        <v>100</v>
      </c>
      <c r="O90" s="394">
        <f t="shared" si="12"/>
        <v>100</v>
      </c>
      <c r="P90" s="395" t="str">
        <f>IF(J90&lt;'TEST MARKS '!$D$137,"N","Y")</f>
        <v>Y</v>
      </c>
      <c r="Q90" s="395" t="str">
        <f>IF(K90&lt;'TEST MARKS '!$D$137,"N","Y")</f>
        <v>Y</v>
      </c>
      <c r="R90" s="395" t="str">
        <f>IF(L90&lt;'TEST MARKS '!$D$137,"N","Y")</f>
        <v>Y</v>
      </c>
      <c r="S90" s="395" t="str">
        <f>IF(M90&lt;'TEST MARKS '!$D$137,"N","Y")</f>
        <v>Y</v>
      </c>
      <c r="T90" s="395" t="str">
        <f>IF(N90&lt;'TEST MARKS '!$D$137,"N","Y")</f>
        <v>Y</v>
      </c>
      <c r="U90" s="395" t="str">
        <f>IF(O90&lt;'TEST MARKS '!$D$137,"N","Y")</f>
        <v>Y</v>
      </c>
    </row>
    <row r="91" s="384" customFormat="1" customHeight="1" spans="1:21">
      <c r="A91" s="324">
        <v>82</v>
      </c>
      <c r="B91" s="325" t="s">
        <v>211</v>
      </c>
      <c r="C91" s="326" t="s">
        <v>212</v>
      </c>
      <c r="D91" s="389">
        <f>SUMIF('TEST MARKS '!$D$8:$I$8,$D$9,'TEST MARKS '!D91:I91)</f>
        <v>19</v>
      </c>
      <c r="E91" s="389">
        <f>SUMIF('TEST MARKS '!$D$8:$I$8,$E$9,'TEST MARKS '!D91:I91)</f>
        <v>19</v>
      </c>
      <c r="F91" s="389">
        <f>SUMIF('TEST MARKS '!$D$8:$I$8,$F$9,'TEST MARKS '!D91:I91)</f>
        <v>19</v>
      </c>
      <c r="G91" s="389">
        <f>SUMIF('TEST MARKS '!$D$8:$I$8,$G$9,'TEST MARKS '!D91:I91)</f>
        <v>19</v>
      </c>
      <c r="H91" s="389">
        <f>SUMIF('TEST MARKS '!$D$8:$I$8,$H$9,'TEST MARKS '!D91:I91)</f>
        <v>19</v>
      </c>
      <c r="I91" s="389">
        <f>SUMIF('TEST MARKS '!$D$8:$I$8,$I$9,'TEST MARKS '!D91:I91)</f>
        <v>19</v>
      </c>
      <c r="J91" s="396">
        <f t="shared" si="7"/>
        <v>95</v>
      </c>
      <c r="K91" s="394">
        <f t="shared" si="8"/>
        <v>95</v>
      </c>
      <c r="L91" s="394">
        <f t="shared" si="9"/>
        <v>95</v>
      </c>
      <c r="M91" s="394">
        <f t="shared" si="10"/>
        <v>95</v>
      </c>
      <c r="N91" s="394">
        <f t="shared" si="11"/>
        <v>95</v>
      </c>
      <c r="O91" s="394">
        <f t="shared" si="12"/>
        <v>95</v>
      </c>
      <c r="P91" s="395" t="str">
        <f>IF(J91&lt;'TEST MARKS '!$D$137,"N","Y")</f>
        <v>Y</v>
      </c>
      <c r="Q91" s="395" t="str">
        <f>IF(K91&lt;'TEST MARKS '!$D$137,"N","Y")</f>
        <v>Y</v>
      </c>
      <c r="R91" s="395" t="str">
        <f>IF(L91&lt;'TEST MARKS '!$D$137,"N","Y")</f>
        <v>Y</v>
      </c>
      <c r="S91" s="395" t="str">
        <f>IF(M91&lt;'TEST MARKS '!$D$137,"N","Y")</f>
        <v>Y</v>
      </c>
      <c r="T91" s="395" t="str">
        <f>IF(N91&lt;'TEST MARKS '!$D$137,"N","Y")</f>
        <v>Y</v>
      </c>
      <c r="U91" s="395" t="str">
        <f>IF(O91&lt;'TEST MARKS '!$D$137,"N","Y")</f>
        <v>Y</v>
      </c>
    </row>
    <row r="92" s="384" customFormat="1" customHeight="1" spans="1:21">
      <c r="A92" s="324">
        <v>83</v>
      </c>
      <c r="B92" s="325" t="s">
        <v>213</v>
      </c>
      <c r="C92" s="326" t="s">
        <v>214</v>
      </c>
      <c r="D92" s="389">
        <f>SUMIF('TEST MARKS '!$D$8:$I$8,$D$9,'TEST MARKS '!D92:I92)</f>
        <v>20</v>
      </c>
      <c r="E92" s="389">
        <f>SUMIF('TEST MARKS '!$D$8:$I$8,$E$9,'TEST MARKS '!D92:I92)</f>
        <v>20</v>
      </c>
      <c r="F92" s="389">
        <f>SUMIF('TEST MARKS '!$D$8:$I$8,$F$9,'TEST MARKS '!D92:I92)</f>
        <v>20</v>
      </c>
      <c r="G92" s="389">
        <f>SUMIF('TEST MARKS '!$D$8:$I$8,$G$9,'TEST MARKS '!D92:I92)</f>
        <v>20</v>
      </c>
      <c r="H92" s="389">
        <f>SUMIF('TEST MARKS '!$D$8:$I$8,$H$9,'TEST MARKS '!D92:I92)</f>
        <v>20</v>
      </c>
      <c r="I92" s="389">
        <f>SUMIF('TEST MARKS '!$D$8:$I$8,$I$9,'TEST MARKS '!D92:I92)</f>
        <v>20</v>
      </c>
      <c r="J92" s="396">
        <f t="shared" si="7"/>
        <v>100</v>
      </c>
      <c r="K92" s="394">
        <f t="shared" si="8"/>
        <v>100</v>
      </c>
      <c r="L92" s="394">
        <f t="shared" si="9"/>
        <v>100</v>
      </c>
      <c r="M92" s="394">
        <f t="shared" si="10"/>
        <v>100</v>
      </c>
      <c r="N92" s="394">
        <f t="shared" si="11"/>
        <v>100</v>
      </c>
      <c r="O92" s="394">
        <f t="shared" si="12"/>
        <v>100</v>
      </c>
      <c r="P92" s="395" t="str">
        <f>IF(J92&lt;'TEST MARKS '!$D$137,"N","Y")</f>
        <v>Y</v>
      </c>
      <c r="Q92" s="395" t="str">
        <f>IF(K92&lt;'TEST MARKS '!$D$137,"N","Y")</f>
        <v>Y</v>
      </c>
      <c r="R92" s="395" t="str">
        <f>IF(L92&lt;'TEST MARKS '!$D$137,"N","Y")</f>
        <v>Y</v>
      </c>
      <c r="S92" s="395" t="str">
        <f>IF(M92&lt;'TEST MARKS '!$D$137,"N","Y")</f>
        <v>Y</v>
      </c>
      <c r="T92" s="395" t="str">
        <f>IF(N92&lt;'TEST MARKS '!$D$137,"N","Y")</f>
        <v>Y</v>
      </c>
      <c r="U92" s="395" t="str">
        <f>IF(O92&lt;'TEST MARKS '!$D$137,"N","Y")</f>
        <v>Y</v>
      </c>
    </row>
    <row r="93" s="384" customFormat="1" customHeight="1" spans="1:21">
      <c r="A93" s="324">
        <v>84</v>
      </c>
      <c r="B93" s="325" t="s">
        <v>215</v>
      </c>
      <c r="C93" s="326" t="s">
        <v>216</v>
      </c>
      <c r="D93" s="389">
        <f>SUMIF('TEST MARKS '!$D$8:$I$8,$D$9,'TEST MARKS '!D93:I93)</f>
        <v>20</v>
      </c>
      <c r="E93" s="389">
        <f>SUMIF('TEST MARKS '!$D$8:$I$8,$E$9,'TEST MARKS '!D93:I93)</f>
        <v>20</v>
      </c>
      <c r="F93" s="389">
        <f>SUMIF('TEST MARKS '!$D$8:$I$8,$F$9,'TEST MARKS '!D93:I93)</f>
        <v>20</v>
      </c>
      <c r="G93" s="389">
        <f>SUMIF('TEST MARKS '!$D$8:$I$8,$G$9,'TEST MARKS '!D93:I93)</f>
        <v>20</v>
      </c>
      <c r="H93" s="389">
        <f>SUMIF('TEST MARKS '!$D$8:$I$8,$H$9,'TEST MARKS '!D93:I93)</f>
        <v>20</v>
      </c>
      <c r="I93" s="389">
        <f>SUMIF('TEST MARKS '!$D$8:$I$8,$I$9,'TEST MARKS '!D93:I93)</f>
        <v>20</v>
      </c>
      <c r="J93" s="396">
        <f t="shared" si="7"/>
        <v>100</v>
      </c>
      <c r="K93" s="394">
        <f t="shared" si="8"/>
        <v>100</v>
      </c>
      <c r="L93" s="394">
        <f t="shared" si="9"/>
        <v>100</v>
      </c>
      <c r="M93" s="394">
        <f t="shared" si="10"/>
        <v>100</v>
      </c>
      <c r="N93" s="394">
        <f t="shared" si="11"/>
        <v>100</v>
      </c>
      <c r="O93" s="394">
        <f t="shared" si="12"/>
        <v>100</v>
      </c>
      <c r="P93" s="395" t="str">
        <f>IF(J93&lt;'TEST MARKS '!$D$137,"N","Y")</f>
        <v>Y</v>
      </c>
      <c r="Q93" s="395" t="str">
        <f>IF(K93&lt;'TEST MARKS '!$D$137,"N","Y")</f>
        <v>Y</v>
      </c>
      <c r="R93" s="395" t="str">
        <f>IF(L93&lt;'TEST MARKS '!$D$137,"N","Y")</f>
        <v>Y</v>
      </c>
      <c r="S93" s="395" t="str">
        <f>IF(M93&lt;'TEST MARKS '!$D$137,"N","Y")</f>
        <v>Y</v>
      </c>
      <c r="T93" s="395" t="str">
        <f>IF(N93&lt;'TEST MARKS '!$D$137,"N","Y")</f>
        <v>Y</v>
      </c>
      <c r="U93" s="395" t="str">
        <f>IF(O93&lt;'TEST MARKS '!$D$137,"N","Y")</f>
        <v>Y</v>
      </c>
    </row>
    <row r="94" s="384" customFormat="1" customHeight="1" spans="1:21">
      <c r="A94" s="324">
        <v>85</v>
      </c>
      <c r="B94" s="325" t="s">
        <v>217</v>
      </c>
      <c r="C94" s="326" t="s">
        <v>218</v>
      </c>
      <c r="D94" s="389">
        <f>SUMIF('TEST MARKS '!$D$8:$I$8,$D$9,'TEST MARKS '!D94:I94)</f>
        <v>18</v>
      </c>
      <c r="E94" s="389">
        <f>SUMIF('TEST MARKS '!$D$8:$I$8,$E$9,'TEST MARKS '!D94:I94)</f>
        <v>18</v>
      </c>
      <c r="F94" s="389">
        <f>SUMIF('TEST MARKS '!$D$8:$I$8,$F$9,'TEST MARKS '!D94:I94)</f>
        <v>18</v>
      </c>
      <c r="G94" s="389">
        <f>SUMIF('TEST MARKS '!$D$8:$I$8,$G$9,'TEST MARKS '!D94:I94)</f>
        <v>18</v>
      </c>
      <c r="H94" s="389">
        <f>SUMIF('TEST MARKS '!$D$8:$I$8,$H$9,'TEST MARKS '!D94:I94)</f>
        <v>18</v>
      </c>
      <c r="I94" s="389">
        <f>SUMIF('TEST MARKS '!$D$8:$I$8,$I$9,'TEST MARKS '!D94:I94)</f>
        <v>18</v>
      </c>
      <c r="J94" s="396">
        <f t="shared" si="7"/>
        <v>90</v>
      </c>
      <c r="K94" s="394">
        <f t="shared" si="8"/>
        <v>90</v>
      </c>
      <c r="L94" s="394">
        <f t="shared" si="9"/>
        <v>90</v>
      </c>
      <c r="M94" s="394">
        <f t="shared" si="10"/>
        <v>90</v>
      </c>
      <c r="N94" s="394">
        <f t="shared" si="11"/>
        <v>90</v>
      </c>
      <c r="O94" s="394">
        <f t="shared" si="12"/>
        <v>90</v>
      </c>
      <c r="P94" s="395" t="str">
        <f>IF(J94&lt;'TEST MARKS '!$D$137,"N","Y")</f>
        <v>Y</v>
      </c>
      <c r="Q94" s="395" t="str">
        <f>IF(K94&lt;'TEST MARKS '!$D$137,"N","Y")</f>
        <v>Y</v>
      </c>
      <c r="R94" s="395" t="str">
        <f>IF(L94&lt;'TEST MARKS '!$D$137,"N","Y")</f>
        <v>Y</v>
      </c>
      <c r="S94" s="395" t="str">
        <f>IF(M94&lt;'TEST MARKS '!$D$137,"N","Y")</f>
        <v>Y</v>
      </c>
      <c r="T94" s="395" t="str">
        <f>IF(N94&lt;'TEST MARKS '!$D$137,"N","Y")</f>
        <v>Y</v>
      </c>
      <c r="U94" s="395" t="str">
        <f>IF(O94&lt;'TEST MARKS '!$D$137,"N","Y")</f>
        <v>Y</v>
      </c>
    </row>
    <row r="95" s="384" customFormat="1" customHeight="1" spans="1:21">
      <c r="A95" s="324">
        <v>86</v>
      </c>
      <c r="B95" s="325" t="s">
        <v>219</v>
      </c>
      <c r="C95" s="326" t="s">
        <v>220</v>
      </c>
      <c r="D95" s="389">
        <f>SUMIF('TEST MARKS '!$D$8:$I$8,$D$9,'TEST MARKS '!D95:I95)</f>
        <v>18</v>
      </c>
      <c r="E95" s="389">
        <f>SUMIF('TEST MARKS '!$D$8:$I$8,$E$9,'TEST MARKS '!D95:I95)</f>
        <v>18</v>
      </c>
      <c r="F95" s="389">
        <f>SUMIF('TEST MARKS '!$D$8:$I$8,$F$9,'TEST MARKS '!D95:I95)</f>
        <v>18</v>
      </c>
      <c r="G95" s="389">
        <f>SUMIF('TEST MARKS '!$D$8:$I$8,$G$9,'TEST MARKS '!D95:I95)</f>
        <v>18</v>
      </c>
      <c r="H95" s="389">
        <f>SUMIF('TEST MARKS '!$D$8:$I$8,$H$9,'TEST MARKS '!D95:I95)</f>
        <v>18</v>
      </c>
      <c r="I95" s="389">
        <f>SUMIF('TEST MARKS '!$D$8:$I$8,$I$9,'TEST MARKS '!D95:I95)</f>
        <v>18</v>
      </c>
      <c r="J95" s="396">
        <f t="shared" si="7"/>
        <v>90</v>
      </c>
      <c r="K95" s="394">
        <f t="shared" si="8"/>
        <v>90</v>
      </c>
      <c r="L95" s="394">
        <f t="shared" si="9"/>
        <v>90</v>
      </c>
      <c r="M95" s="394">
        <f t="shared" si="10"/>
        <v>90</v>
      </c>
      <c r="N95" s="394">
        <f t="shared" si="11"/>
        <v>90</v>
      </c>
      <c r="O95" s="394">
        <f t="shared" si="12"/>
        <v>90</v>
      </c>
      <c r="P95" s="395" t="str">
        <f>IF(J95&lt;'TEST MARKS '!$D$137,"N","Y")</f>
        <v>Y</v>
      </c>
      <c r="Q95" s="395" t="str">
        <f>IF(K95&lt;'TEST MARKS '!$D$137,"N","Y")</f>
        <v>Y</v>
      </c>
      <c r="R95" s="395" t="str">
        <f>IF(L95&lt;'TEST MARKS '!$D$137,"N","Y")</f>
        <v>Y</v>
      </c>
      <c r="S95" s="395" t="str">
        <f>IF(M95&lt;'TEST MARKS '!$D$137,"N","Y")</f>
        <v>Y</v>
      </c>
      <c r="T95" s="395" t="str">
        <f>IF(N95&lt;'TEST MARKS '!$D$137,"N","Y")</f>
        <v>Y</v>
      </c>
      <c r="U95" s="395" t="str">
        <f>IF(O95&lt;'TEST MARKS '!$D$137,"N","Y")</f>
        <v>Y</v>
      </c>
    </row>
    <row r="96" s="384" customFormat="1" customHeight="1" spans="1:21">
      <c r="A96" s="324">
        <v>87</v>
      </c>
      <c r="B96" s="325" t="s">
        <v>221</v>
      </c>
      <c r="C96" s="326" t="s">
        <v>222</v>
      </c>
      <c r="D96" s="389">
        <f>SUMIF('TEST MARKS '!$D$8:$I$8,$D$9,'TEST MARKS '!D96:I96)</f>
        <v>18</v>
      </c>
      <c r="E96" s="389">
        <f>SUMIF('TEST MARKS '!$D$8:$I$8,$E$9,'TEST MARKS '!D96:I96)</f>
        <v>18</v>
      </c>
      <c r="F96" s="389">
        <f>SUMIF('TEST MARKS '!$D$8:$I$8,$F$9,'TEST MARKS '!D96:I96)</f>
        <v>18</v>
      </c>
      <c r="G96" s="389">
        <f>SUMIF('TEST MARKS '!$D$8:$I$8,$G$9,'TEST MARKS '!D96:I96)</f>
        <v>18</v>
      </c>
      <c r="H96" s="389">
        <f>SUMIF('TEST MARKS '!$D$8:$I$8,$H$9,'TEST MARKS '!D96:I96)</f>
        <v>18</v>
      </c>
      <c r="I96" s="389">
        <f>SUMIF('TEST MARKS '!$D$8:$I$8,$I$9,'TEST MARKS '!D96:I96)</f>
        <v>18</v>
      </c>
      <c r="J96" s="396">
        <f t="shared" si="7"/>
        <v>90</v>
      </c>
      <c r="K96" s="394">
        <f t="shared" si="8"/>
        <v>90</v>
      </c>
      <c r="L96" s="394">
        <f t="shared" si="9"/>
        <v>90</v>
      </c>
      <c r="M96" s="394">
        <f t="shared" si="10"/>
        <v>90</v>
      </c>
      <c r="N96" s="394">
        <f t="shared" si="11"/>
        <v>90</v>
      </c>
      <c r="O96" s="394">
        <f t="shared" si="12"/>
        <v>90</v>
      </c>
      <c r="P96" s="395" t="str">
        <f>IF(J96&lt;'TEST MARKS '!$D$137,"N","Y")</f>
        <v>Y</v>
      </c>
      <c r="Q96" s="395" t="str">
        <f>IF(K96&lt;'TEST MARKS '!$D$137,"N","Y")</f>
        <v>Y</v>
      </c>
      <c r="R96" s="395" t="str">
        <f>IF(L96&lt;'TEST MARKS '!$D$137,"N","Y")</f>
        <v>Y</v>
      </c>
      <c r="S96" s="395" t="str">
        <f>IF(M96&lt;'TEST MARKS '!$D$137,"N","Y")</f>
        <v>Y</v>
      </c>
      <c r="T96" s="395" t="str">
        <f>IF(N96&lt;'TEST MARKS '!$D$137,"N","Y")</f>
        <v>Y</v>
      </c>
      <c r="U96" s="395" t="str">
        <f>IF(O96&lt;'TEST MARKS '!$D$137,"N","Y")</f>
        <v>Y</v>
      </c>
    </row>
    <row r="97" s="384" customFormat="1" customHeight="1" spans="1:21">
      <c r="A97" s="324">
        <v>88</v>
      </c>
      <c r="B97" s="325" t="s">
        <v>223</v>
      </c>
      <c r="C97" s="326" t="s">
        <v>224</v>
      </c>
      <c r="D97" s="389">
        <f>SUMIF('TEST MARKS '!$D$8:$I$8,$D$9,'TEST MARKS '!D97:I97)</f>
        <v>19</v>
      </c>
      <c r="E97" s="389">
        <f>SUMIF('TEST MARKS '!$D$8:$I$8,$E$9,'TEST MARKS '!D97:I97)</f>
        <v>19</v>
      </c>
      <c r="F97" s="389">
        <f>SUMIF('TEST MARKS '!$D$8:$I$8,$F$9,'TEST MARKS '!D97:I97)</f>
        <v>19</v>
      </c>
      <c r="G97" s="389">
        <f>SUMIF('TEST MARKS '!$D$8:$I$8,$G$9,'TEST MARKS '!D97:I97)</f>
        <v>19</v>
      </c>
      <c r="H97" s="389">
        <f>SUMIF('TEST MARKS '!$D$8:$I$8,$H$9,'TEST MARKS '!D97:I97)</f>
        <v>19</v>
      </c>
      <c r="I97" s="389">
        <f>SUMIF('TEST MARKS '!$D$8:$I$8,$I$9,'TEST MARKS '!D97:I97)</f>
        <v>19</v>
      </c>
      <c r="J97" s="396">
        <f t="shared" si="7"/>
        <v>95</v>
      </c>
      <c r="K97" s="394">
        <f t="shared" si="8"/>
        <v>95</v>
      </c>
      <c r="L97" s="394">
        <f t="shared" si="9"/>
        <v>95</v>
      </c>
      <c r="M97" s="394">
        <f t="shared" si="10"/>
        <v>95</v>
      </c>
      <c r="N97" s="394">
        <f t="shared" si="11"/>
        <v>95</v>
      </c>
      <c r="O97" s="394">
        <f t="shared" si="12"/>
        <v>95</v>
      </c>
      <c r="P97" s="395" t="str">
        <f>IF(J97&lt;'TEST MARKS '!$D$137,"N","Y")</f>
        <v>Y</v>
      </c>
      <c r="Q97" s="395" t="str">
        <f>IF(K97&lt;'TEST MARKS '!$D$137,"N","Y")</f>
        <v>Y</v>
      </c>
      <c r="R97" s="395" t="str">
        <f>IF(L97&lt;'TEST MARKS '!$D$137,"N","Y")</f>
        <v>Y</v>
      </c>
      <c r="S97" s="395" t="str">
        <f>IF(M97&lt;'TEST MARKS '!$D$137,"N","Y")</f>
        <v>Y</v>
      </c>
      <c r="T97" s="395" t="str">
        <f>IF(N97&lt;'TEST MARKS '!$D$137,"N","Y")</f>
        <v>Y</v>
      </c>
      <c r="U97" s="395" t="str">
        <f>IF(O97&lt;'TEST MARKS '!$D$137,"N","Y")</f>
        <v>Y</v>
      </c>
    </row>
    <row r="98" s="384" customFormat="1" customHeight="1" spans="1:21">
      <c r="A98" s="324">
        <v>89</v>
      </c>
      <c r="B98" s="349" t="s">
        <v>225</v>
      </c>
      <c r="C98" s="350" t="s">
        <v>226</v>
      </c>
      <c r="D98" s="389">
        <f>SUMIF('TEST MARKS '!$D$8:$I$8,$D$9,'TEST MARKS '!D98:I98)</f>
        <v>19</v>
      </c>
      <c r="E98" s="389">
        <f>SUMIF('TEST MARKS '!$D$8:$I$8,$E$9,'TEST MARKS '!D98:I98)</f>
        <v>19</v>
      </c>
      <c r="F98" s="389">
        <f>SUMIF('TEST MARKS '!$D$8:$I$8,$F$9,'TEST MARKS '!D98:I98)</f>
        <v>19</v>
      </c>
      <c r="G98" s="389">
        <f>SUMIF('TEST MARKS '!$D$8:$I$8,$G$9,'TEST MARKS '!D98:I98)</f>
        <v>19</v>
      </c>
      <c r="H98" s="389">
        <f>SUMIF('TEST MARKS '!$D$8:$I$8,$H$9,'TEST MARKS '!D98:I98)</f>
        <v>19</v>
      </c>
      <c r="I98" s="389">
        <f>SUMIF('TEST MARKS '!$D$8:$I$8,$I$9,'TEST MARKS '!D98:I98)</f>
        <v>19</v>
      </c>
      <c r="J98" s="396">
        <f t="shared" si="7"/>
        <v>95</v>
      </c>
      <c r="K98" s="394">
        <f t="shared" si="8"/>
        <v>95</v>
      </c>
      <c r="L98" s="394">
        <f t="shared" si="9"/>
        <v>95</v>
      </c>
      <c r="M98" s="394">
        <f t="shared" si="10"/>
        <v>95</v>
      </c>
      <c r="N98" s="394">
        <f t="shared" si="11"/>
        <v>95</v>
      </c>
      <c r="O98" s="394">
        <f t="shared" si="12"/>
        <v>95</v>
      </c>
      <c r="P98" s="395" t="str">
        <f>IF(J98&lt;'TEST MARKS '!$D$137,"N","Y")</f>
        <v>Y</v>
      </c>
      <c r="Q98" s="395" t="str">
        <f>IF(K98&lt;'TEST MARKS '!$D$137,"N","Y")</f>
        <v>Y</v>
      </c>
      <c r="R98" s="395" t="str">
        <f>IF(L98&lt;'TEST MARKS '!$D$137,"N","Y")</f>
        <v>Y</v>
      </c>
      <c r="S98" s="395" t="str">
        <f>IF(M98&lt;'TEST MARKS '!$D$137,"N","Y")</f>
        <v>Y</v>
      </c>
      <c r="T98" s="395" t="str">
        <f>IF(N98&lt;'TEST MARKS '!$D$137,"N","Y")</f>
        <v>Y</v>
      </c>
      <c r="U98" s="395" t="str">
        <f>IF(O98&lt;'TEST MARKS '!$D$137,"N","Y")</f>
        <v>Y</v>
      </c>
    </row>
    <row r="99" s="384" customFormat="1" customHeight="1" spans="1:21">
      <c r="A99" s="324">
        <v>90</v>
      </c>
      <c r="B99" s="233" t="s">
        <v>227</v>
      </c>
      <c r="C99" s="351" t="s">
        <v>228</v>
      </c>
      <c r="D99" s="389">
        <f>SUMIF('TEST MARKS '!$D$8:$I$8,$D$9,'TEST MARKS '!D99:I99)</f>
        <v>19</v>
      </c>
      <c r="E99" s="389">
        <f>SUMIF('TEST MARKS '!$D$8:$I$8,$E$9,'TEST MARKS '!D99:I99)</f>
        <v>19</v>
      </c>
      <c r="F99" s="389">
        <f>SUMIF('TEST MARKS '!$D$8:$I$8,$F$9,'TEST MARKS '!D99:I99)</f>
        <v>19</v>
      </c>
      <c r="G99" s="389">
        <f>SUMIF('TEST MARKS '!$D$8:$I$8,$G$9,'TEST MARKS '!D99:I99)</f>
        <v>19</v>
      </c>
      <c r="H99" s="389">
        <f>SUMIF('TEST MARKS '!$D$8:$I$8,$H$9,'TEST MARKS '!D99:I99)</f>
        <v>19</v>
      </c>
      <c r="I99" s="389">
        <f>SUMIF('TEST MARKS '!$D$8:$I$8,$I$9,'TEST MARKS '!D99:I99)</f>
        <v>19</v>
      </c>
      <c r="J99" s="396">
        <f t="shared" si="7"/>
        <v>95</v>
      </c>
      <c r="K99" s="394">
        <f t="shared" si="8"/>
        <v>95</v>
      </c>
      <c r="L99" s="394">
        <f t="shared" si="9"/>
        <v>95</v>
      </c>
      <c r="M99" s="394">
        <f t="shared" si="10"/>
        <v>95</v>
      </c>
      <c r="N99" s="394">
        <f t="shared" si="11"/>
        <v>95</v>
      </c>
      <c r="O99" s="394">
        <f t="shared" si="12"/>
        <v>95</v>
      </c>
      <c r="P99" s="395" t="str">
        <f>IF(J99&lt;'TEST MARKS '!$D$137,"N","Y")</f>
        <v>Y</v>
      </c>
      <c r="Q99" s="395" t="str">
        <f>IF(K99&lt;'TEST MARKS '!$D$137,"N","Y")</f>
        <v>Y</v>
      </c>
      <c r="R99" s="395" t="str">
        <f>IF(L99&lt;'TEST MARKS '!$D$137,"N","Y")</f>
        <v>Y</v>
      </c>
      <c r="S99" s="395" t="str">
        <f>IF(M99&lt;'TEST MARKS '!$D$137,"N","Y")</f>
        <v>Y</v>
      </c>
      <c r="T99" s="395" t="str">
        <f>IF(N99&lt;'TEST MARKS '!$D$137,"N","Y")</f>
        <v>Y</v>
      </c>
      <c r="U99" s="395" t="str">
        <f>IF(O99&lt;'TEST MARKS '!$D$137,"N","Y")</f>
        <v>Y</v>
      </c>
    </row>
    <row r="100" s="384" customFormat="1" customHeight="1" spans="1:21">
      <c r="A100" s="324">
        <v>91</v>
      </c>
      <c r="B100" s="233" t="s">
        <v>229</v>
      </c>
      <c r="C100" s="351" t="s">
        <v>230</v>
      </c>
      <c r="D100" s="389">
        <f>SUMIF('TEST MARKS '!$D$8:$I$8,$D$9,'TEST MARKS '!D100:I100)</f>
        <v>18</v>
      </c>
      <c r="E100" s="389">
        <f>SUMIF('TEST MARKS '!$D$8:$I$8,$E$9,'TEST MARKS '!D100:I100)</f>
        <v>18</v>
      </c>
      <c r="F100" s="389">
        <f>SUMIF('TEST MARKS '!$D$8:$I$8,$F$9,'TEST MARKS '!D100:I100)</f>
        <v>18</v>
      </c>
      <c r="G100" s="389">
        <f>SUMIF('TEST MARKS '!$D$8:$I$8,$G$9,'TEST MARKS '!D100:I100)</f>
        <v>18</v>
      </c>
      <c r="H100" s="389">
        <f>SUMIF('TEST MARKS '!$D$8:$I$8,$H$9,'TEST MARKS '!D100:I100)</f>
        <v>18</v>
      </c>
      <c r="I100" s="389">
        <f>SUMIF('TEST MARKS '!$D$8:$I$8,$I$9,'TEST MARKS '!D100:I100)</f>
        <v>18</v>
      </c>
      <c r="J100" s="396">
        <f t="shared" si="7"/>
        <v>90</v>
      </c>
      <c r="K100" s="394">
        <f t="shared" si="8"/>
        <v>90</v>
      </c>
      <c r="L100" s="394">
        <f t="shared" si="9"/>
        <v>90</v>
      </c>
      <c r="M100" s="394">
        <f t="shared" si="10"/>
        <v>90</v>
      </c>
      <c r="N100" s="394">
        <f t="shared" si="11"/>
        <v>90</v>
      </c>
      <c r="O100" s="394">
        <f t="shared" si="12"/>
        <v>90</v>
      </c>
      <c r="P100" s="395" t="str">
        <f>IF(J100&lt;'TEST MARKS '!$D$137,"N","Y")</f>
        <v>Y</v>
      </c>
      <c r="Q100" s="395" t="str">
        <f>IF(K100&lt;'TEST MARKS '!$D$137,"N","Y")</f>
        <v>Y</v>
      </c>
      <c r="R100" s="395" t="str">
        <f>IF(L100&lt;'TEST MARKS '!$D$137,"N","Y")</f>
        <v>Y</v>
      </c>
      <c r="S100" s="395" t="str">
        <f>IF(M100&lt;'TEST MARKS '!$D$137,"N","Y")</f>
        <v>Y</v>
      </c>
      <c r="T100" s="395" t="str">
        <f>IF(N100&lt;'TEST MARKS '!$D$137,"N","Y")</f>
        <v>Y</v>
      </c>
      <c r="U100" s="395" t="str">
        <f>IF(O100&lt;'TEST MARKS '!$D$137,"N","Y")</f>
        <v>Y</v>
      </c>
    </row>
    <row r="101" s="384" customFormat="1" customHeight="1" spans="1:21">
      <c r="A101" s="324">
        <v>92</v>
      </c>
      <c r="B101" s="233" t="s">
        <v>231</v>
      </c>
      <c r="C101" s="351" t="s">
        <v>232</v>
      </c>
      <c r="D101" s="389">
        <f>SUMIF('TEST MARKS '!$D$8:$I$8,$D$9,'TEST MARKS '!D101:I101)</f>
        <v>18</v>
      </c>
      <c r="E101" s="389">
        <f>SUMIF('TEST MARKS '!$D$8:$I$8,$E$9,'TEST MARKS '!D101:I101)</f>
        <v>18</v>
      </c>
      <c r="F101" s="389">
        <f>SUMIF('TEST MARKS '!$D$8:$I$8,$F$9,'TEST MARKS '!D101:I101)</f>
        <v>18</v>
      </c>
      <c r="G101" s="389">
        <f>SUMIF('TEST MARKS '!$D$8:$I$8,$G$9,'TEST MARKS '!D101:I101)</f>
        <v>18</v>
      </c>
      <c r="H101" s="389">
        <f>SUMIF('TEST MARKS '!$D$8:$I$8,$H$9,'TEST MARKS '!D101:I101)</f>
        <v>18</v>
      </c>
      <c r="I101" s="389">
        <f>SUMIF('TEST MARKS '!$D$8:$I$8,$I$9,'TEST MARKS '!D101:I101)</f>
        <v>18</v>
      </c>
      <c r="J101" s="396">
        <f t="shared" si="7"/>
        <v>90</v>
      </c>
      <c r="K101" s="394">
        <f t="shared" si="8"/>
        <v>90</v>
      </c>
      <c r="L101" s="394">
        <f t="shared" si="9"/>
        <v>90</v>
      </c>
      <c r="M101" s="394">
        <f t="shared" si="10"/>
        <v>90</v>
      </c>
      <c r="N101" s="394">
        <f t="shared" si="11"/>
        <v>90</v>
      </c>
      <c r="O101" s="394">
        <f t="shared" si="12"/>
        <v>90</v>
      </c>
      <c r="P101" s="395" t="str">
        <f>IF(J101&lt;'TEST MARKS '!$D$137,"N","Y")</f>
        <v>Y</v>
      </c>
      <c r="Q101" s="395" t="str">
        <f>IF(K101&lt;'TEST MARKS '!$D$137,"N","Y")</f>
        <v>Y</v>
      </c>
      <c r="R101" s="395" t="str">
        <f>IF(L101&lt;'TEST MARKS '!$D$137,"N","Y")</f>
        <v>Y</v>
      </c>
      <c r="S101" s="395" t="str">
        <f>IF(M101&lt;'TEST MARKS '!$D$137,"N","Y")</f>
        <v>Y</v>
      </c>
      <c r="T101" s="395" t="str">
        <f>IF(N101&lt;'TEST MARKS '!$D$137,"N","Y")</f>
        <v>Y</v>
      </c>
      <c r="U101" s="395" t="str">
        <f>IF(O101&lt;'TEST MARKS '!$D$137,"N","Y")</f>
        <v>Y</v>
      </c>
    </row>
    <row r="102" s="384" customFormat="1" customHeight="1" spans="1:21">
      <c r="A102" s="324">
        <v>93</v>
      </c>
      <c r="B102" s="233" t="s">
        <v>233</v>
      </c>
      <c r="C102" s="351" t="s">
        <v>234</v>
      </c>
      <c r="D102" s="389">
        <f>SUMIF('TEST MARKS '!$D$8:$I$8,$D$9,'TEST MARKS '!D102:I102)</f>
        <v>18</v>
      </c>
      <c r="E102" s="389">
        <f>SUMIF('TEST MARKS '!$D$8:$I$8,$E$9,'TEST MARKS '!D102:I102)</f>
        <v>18</v>
      </c>
      <c r="F102" s="389">
        <f>SUMIF('TEST MARKS '!$D$8:$I$8,$F$9,'TEST MARKS '!D102:I102)</f>
        <v>18</v>
      </c>
      <c r="G102" s="389">
        <f>SUMIF('TEST MARKS '!$D$8:$I$8,$G$9,'TEST MARKS '!D102:I102)</f>
        <v>18</v>
      </c>
      <c r="H102" s="389">
        <f>SUMIF('TEST MARKS '!$D$8:$I$8,$H$9,'TEST MARKS '!D102:I102)</f>
        <v>18</v>
      </c>
      <c r="I102" s="389">
        <f>SUMIF('TEST MARKS '!$D$8:$I$8,$I$9,'TEST MARKS '!D102:I102)</f>
        <v>18</v>
      </c>
      <c r="J102" s="396">
        <f t="shared" si="7"/>
        <v>90</v>
      </c>
      <c r="K102" s="394">
        <f t="shared" si="8"/>
        <v>90</v>
      </c>
      <c r="L102" s="394">
        <f t="shared" si="9"/>
        <v>90</v>
      </c>
      <c r="M102" s="394">
        <f t="shared" si="10"/>
        <v>90</v>
      </c>
      <c r="N102" s="394">
        <f t="shared" si="11"/>
        <v>90</v>
      </c>
      <c r="O102" s="394">
        <f t="shared" si="12"/>
        <v>90</v>
      </c>
      <c r="P102" s="395" t="str">
        <f>IF(J102&lt;'TEST MARKS '!$D$137,"N","Y")</f>
        <v>Y</v>
      </c>
      <c r="Q102" s="395" t="str">
        <f>IF(K102&lt;'TEST MARKS '!$D$137,"N","Y")</f>
        <v>Y</v>
      </c>
      <c r="R102" s="395" t="str">
        <f>IF(L102&lt;'TEST MARKS '!$D$137,"N","Y")</f>
        <v>Y</v>
      </c>
      <c r="S102" s="395" t="str">
        <f>IF(M102&lt;'TEST MARKS '!$D$137,"N","Y")</f>
        <v>Y</v>
      </c>
      <c r="T102" s="395" t="str">
        <f>IF(N102&lt;'TEST MARKS '!$D$137,"N","Y")</f>
        <v>Y</v>
      </c>
      <c r="U102" s="395" t="str">
        <f>IF(O102&lt;'TEST MARKS '!$D$137,"N","Y")</f>
        <v>Y</v>
      </c>
    </row>
    <row r="103" s="384" customFormat="1" customHeight="1" spans="1:21">
      <c r="A103" s="324">
        <v>94</v>
      </c>
      <c r="B103" s="233" t="s">
        <v>235</v>
      </c>
      <c r="C103" s="351" t="s">
        <v>236</v>
      </c>
      <c r="D103" s="389">
        <f>SUMIF('TEST MARKS '!$D$8:$I$8,$D$9,'TEST MARKS '!D103:I103)</f>
        <v>18</v>
      </c>
      <c r="E103" s="389">
        <f>SUMIF('TEST MARKS '!$D$8:$I$8,$E$9,'TEST MARKS '!D103:I103)</f>
        <v>18</v>
      </c>
      <c r="F103" s="389">
        <f>SUMIF('TEST MARKS '!$D$8:$I$8,$F$9,'TEST MARKS '!D103:I103)</f>
        <v>18</v>
      </c>
      <c r="G103" s="389">
        <f>SUMIF('TEST MARKS '!$D$8:$I$8,$G$9,'TEST MARKS '!D103:I103)</f>
        <v>18</v>
      </c>
      <c r="H103" s="389">
        <f>SUMIF('TEST MARKS '!$D$8:$I$8,$H$9,'TEST MARKS '!D103:I103)</f>
        <v>18</v>
      </c>
      <c r="I103" s="389">
        <f>SUMIF('TEST MARKS '!$D$8:$I$8,$I$9,'TEST MARKS '!D103:I103)</f>
        <v>18</v>
      </c>
      <c r="J103" s="396">
        <f t="shared" si="7"/>
        <v>90</v>
      </c>
      <c r="K103" s="394">
        <f t="shared" si="8"/>
        <v>90</v>
      </c>
      <c r="L103" s="394">
        <f t="shared" si="9"/>
        <v>90</v>
      </c>
      <c r="M103" s="394">
        <f t="shared" si="10"/>
        <v>90</v>
      </c>
      <c r="N103" s="394">
        <f t="shared" si="11"/>
        <v>90</v>
      </c>
      <c r="O103" s="394">
        <f t="shared" si="12"/>
        <v>90</v>
      </c>
      <c r="P103" s="395" t="str">
        <f>IF(J103&lt;'TEST MARKS '!$D$137,"N","Y")</f>
        <v>Y</v>
      </c>
      <c r="Q103" s="395" t="str">
        <f>IF(K103&lt;'TEST MARKS '!$D$137,"N","Y")</f>
        <v>Y</v>
      </c>
      <c r="R103" s="395" t="str">
        <f>IF(L103&lt;'TEST MARKS '!$D$137,"N","Y")</f>
        <v>Y</v>
      </c>
      <c r="S103" s="395" t="str">
        <f>IF(M103&lt;'TEST MARKS '!$D$137,"N","Y")</f>
        <v>Y</v>
      </c>
      <c r="T103" s="395" t="str">
        <f>IF(N103&lt;'TEST MARKS '!$D$137,"N","Y")</f>
        <v>Y</v>
      </c>
      <c r="U103" s="395" t="str">
        <f>IF(O103&lt;'TEST MARKS '!$D$137,"N","Y")</f>
        <v>Y</v>
      </c>
    </row>
    <row r="104" s="384" customFormat="1" customHeight="1" spans="1:21">
      <c r="A104" s="324">
        <v>95</v>
      </c>
      <c r="B104" s="233" t="s">
        <v>237</v>
      </c>
      <c r="C104" s="351" t="s">
        <v>238</v>
      </c>
      <c r="D104" s="389">
        <f>SUMIF('TEST MARKS '!$D$8:$I$8,$D$9,'TEST MARKS '!D104:I104)</f>
        <v>19</v>
      </c>
      <c r="E104" s="389">
        <f>SUMIF('TEST MARKS '!$D$8:$I$8,$E$9,'TEST MARKS '!D104:I104)</f>
        <v>19</v>
      </c>
      <c r="F104" s="389">
        <f>SUMIF('TEST MARKS '!$D$8:$I$8,$F$9,'TEST MARKS '!D104:I104)</f>
        <v>19</v>
      </c>
      <c r="G104" s="389">
        <f>SUMIF('TEST MARKS '!$D$8:$I$8,$G$9,'TEST MARKS '!D104:I104)</f>
        <v>19</v>
      </c>
      <c r="H104" s="389">
        <f>SUMIF('TEST MARKS '!$D$8:$I$8,$H$9,'TEST MARKS '!D104:I104)</f>
        <v>19</v>
      </c>
      <c r="I104" s="389">
        <f>SUMIF('TEST MARKS '!$D$8:$I$8,$I$9,'TEST MARKS '!D104:I104)</f>
        <v>19</v>
      </c>
      <c r="J104" s="396">
        <f t="shared" si="7"/>
        <v>95</v>
      </c>
      <c r="K104" s="394">
        <f t="shared" si="8"/>
        <v>95</v>
      </c>
      <c r="L104" s="394">
        <f t="shared" si="9"/>
        <v>95</v>
      </c>
      <c r="M104" s="394">
        <f t="shared" si="10"/>
        <v>95</v>
      </c>
      <c r="N104" s="394">
        <f t="shared" si="11"/>
        <v>95</v>
      </c>
      <c r="O104" s="394">
        <f t="shared" si="12"/>
        <v>95</v>
      </c>
      <c r="P104" s="395" t="str">
        <f>IF(J104&lt;'TEST MARKS '!$D$137,"N","Y")</f>
        <v>Y</v>
      </c>
      <c r="Q104" s="395" t="str">
        <f>IF(K104&lt;'TEST MARKS '!$D$137,"N","Y")</f>
        <v>Y</v>
      </c>
      <c r="R104" s="395" t="str">
        <f>IF(L104&lt;'TEST MARKS '!$D$137,"N","Y")</f>
        <v>Y</v>
      </c>
      <c r="S104" s="395" t="str">
        <f>IF(M104&lt;'TEST MARKS '!$D$137,"N","Y")</f>
        <v>Y</v>
      </c>
      <c r="T104" s="395" t="str">
        <f>IF(N104&lt;'TEST MARKS '!$D$137,"N","Y")</f>
        <v>Y</v>
      </c>
      <c r="U104" s="395" t="str">
        <f>IF(O104&lt;'TEST MARKS '!$D$137,"N","Y")</f>
        <v>Y</v>
      </c>
    </row>
    <row r="105" s="384" customFormat="1" customHeight="1" spans="1:21">
      <c r="A105" s="324">
        <v>96</v>
      </c>
      <c r="B105" s="233" t="s">
        <v>239</v>
      </c>
      <c r="C105" s="351" t="s">
        <v>240</v>
      </c>
      <c r="D105" s="389">
        <f>SUMIF('TEST MARKS '!$D$8:$I$8,$D$9,'TEST MARKS '!D105:I105)</f>
        <v>18</v>
      </c>
      <c r="E105" s="389">
        <f>SUMIF('TEST MARKS '!$D$8:$I$8,$E$9,'TEST MARKS '!D105:I105)</f>
        <v>18</v>
      </c>
      <c r="F105" s="389">
        <f>SUMIF('TEST MARKS '!$D$8:$I$8,$F$9,'TEST MARKS '!D105:I105)</f>
        <v>18</v>
      </c>
      <c r="G105" s="389">
        <f>SUMIF('TEST MARKS '!$D$8:$I$8,$G$9,'TEST MARKS '!D105:I105)</f>
        <v>18</v>
      </c>
      <c r="H105" s="389">
        <f>SUMIF('TEST MARKS '!$D$8:$I$8,$H$9,'TEST MARKS '!D105:I105)</f>
        <v>18</v>
      </c>
      <c r="I105" s="389">
        <f>SUMIF('TEST MARKS '!$D$8:$I$8,$I$9,'TEST MARKS '!D105:I105)</f>
        <v>18</v>
      </c>
      <c r="J105" s="396">
        <f t="shared" si="7"/>
        <v>90</v>
      </c>
      <c r="K105" s="394">
        <f t="shared" si="8"/>
        <v>90</v>
      </c>
      <c r="L105" s="394">
        <f t="shared" si="9"/>
        <v>90</v>
      </c>
      <c r="M105" s="394">
        <f t="shared" si="10"/>
        <v>90</v>
      </c>
      <c r="N105" s="394">
        <f t="shared" si="11"/>
        <v>90</v>
      </c>
      <c r="O105" s="394">
        <f t="shared" si="12"/>
        <v>90</v>
      </c>
      <c r="P105" s="395" t="str">
        <f>IF(J105&lt;'TEST MARKS '!$D$137,"N","Y")</f>
        <v>Y</v>
      </c>
      <c r="Q105" s="395" t="str">
        <f>IF(K105&lt;'TEST MARKS '!$D$137,"N","Y")</f>
        <v>Y</v>
      </c>
      <c r="R105" s="395" t="str">
        <f>IF(L105&lt;'TEST MARKS '!$D$137,"N","Y")</f>
        <v>Y</v>
      </c>
      <c r="S105" s="395" t="str">
        <f>IF(M105&lt;'TEST MARKS '!$D$137,"N","Y")</f>
        <v>Y</v>
      </c>
      <c r="T105" s="395" t="str">
        <f>IF(N105&lt;'TEST MARKS '!$D$137,"N","Y")</f>
        <v>Y</v>
      </c>
      <c r="U105" s="395" t="str">
        <f>IF(O105&lt;'TEST MARKS '!$D$137,"N","Y")</f>
        <v>Y</v>
      </c>
    </row>
    <row r="106" s="384" customFormat="1" customHeight="1" spans="1:21">
      <c r="A106" s="324">
        <v>97</v>
      </c>
      <c r="B106" s="233" t="s">
        <v>241</v>
      </c>
      <c r="C106" s="351" t="s">
        <v>242</v>
      </c>
      <c r="D106" s="389">
        <f>SUMIF('TEST MARKS '!$D$8:$I$8,$D$9,'TEST MARKS '!D106:I106)</f>
        <v>19</v>
      </c>
      <c r="E106" s="389">
        <f>SUMIF('TEST MARKS '!$D$8:$I$8,$E$9,'TEST MARKS '!D106:I106)</f>
        <v>19</v>
      </c>
      <c r="F106" s="389">
        <f>SUMIF('TEST MARKS '!$D$8:$I$8,$F$9,'TEST MARKS '!D106:I106)</f>
        <v>19</v>
      </c>
      <c r="G106" s="389">
        <f>SUMIF('TEST MARKS '!$D$8:$I$8,$G$9,'TEST MARKS '!D106:I106)</f>
        <v>19</v>
      </c>
      <c r="H106" s="389">
        <f>SUMIF('TEST MARKS '!$D$8:$I$8,$H$9,'TEST MARKS '!D106:I106)</f>
        <v>19</v>
      </c>
      <c r="I106" s="389">
        <f>SUMIF('TEST MARKS '!$D$8:$I$8,$I$9,'TEST MARKS '!D106:I106)</f>
        <v>19</v>
      </c>
      <c r="J106" s="396">
        <f t="shared" si="7"/>
        <v>95</v>
      </c>
      <c r="K106" s="394">
        <f t="shared" si="8"/>
        <v>95</v>
      </c>
      <c r="L106" s="394">
        <f t="shared" si="9"/>
        <v>95</v>
      </c>
      <c r="M106" s="394">
        <f t="shared" si="10"/>
        <v>95</v>
      </c>
      <c r="N106" s="394">
        <f t="shared" si="11"/>
        <v>95</v>
      </c>
      <c r="O106" s="394">
        <f t="shared" si="12"/>
        <v>95</v>
      </c>
      <c r="P106" s="395" t="str">
        <f>IF(J106&lt;'TEST MARKS '!$D$137,"N","Y")</f>
        <v>Y</v>
      </c>
      <c r="Q106" s="395" t="str">
        <f>IF(K106&lt;'TEST MARKS '!$D$137,"N","Y")</f>
        <v>Y</v>
      </c>
      <c r="R106" s="395" t="str">
        <f>IF(L106&lt;'TEST MARKS '!$D$137,"N","Y")</f>
        <v>Y</v>
      </c>
      <c r="S106" s="395" t="str">
        <f>IF(M106&lt;'TEST MARKS '!$D$137,"N","Y")</f>
        <v>Y</v>
      </c>
      <c r="T106" s="395" t="str">
        <f>IF(N106&lt;'TEST MARKS '!$D$137,"N","Y")</f>
        <v>Y</v>
      </c>
      <c r="U106" s="395" t="str">
        <f>IF(O106&lt;'TEST MARKS '!$D$137,"N","Y")</f>
        <v>Y</v>
      </c>
    </row>
    <row r="107" s="384" customFormat="1" customHeight="1" spans="1:21">
      <c r="A107" s="324">
        <v>98</v>
      </c>
      <c r="B107" s="233" t="s">
        <v>243</v>
      </c>
      <c r="C107" s="351" t="s">
        <v>244</v>
      </c>
      <c r="D107" s="389">
        <f>SUMIF('TEST MARKS '!$D$8:$I$8,$D$9,'TEST MARKS '!D107:I107)</f>
        <v>18</v>
      </c>
      <c r="E107" s="389">
        <f>SUMIF('TEST MARKS '!$D$8:$I$8,$E$9,'TEST MARKS '!D107:I107)</f>
        <v>18</v>
      </c>
      <c r="F107" s="389">
        <f>SUMIF('TEST MARKS '!$D$8:$I$8,$F$9,'TEST MARKS '!D107:I107)</f>
        <v>18</v>
      </c>
      <c r="G107" s="389">
        <f>SUMIF('TEST MARKS '!$D$8:$I$8,$G$9,'TEST MARKS '!D107:I107)</f>
        <v>18</v>
      </c>
      <c r="H107" s="389">
        <f>SUMIF('TEST MARKS '!$D$8:$I$8,$H$9,'TEST MARKS '!D107:I107)</f>
        <v>18</v>
      </c>
      <c r="I107" s="389">
        <f>SUMIF('TEST MARKS '!$D$8:$I$8,$I$9,'TEST MARKS '!D107:I107)</f>
        <v>18</v>
      </c>
      <c r="J107" s="396">
        <f t="shared" si="7"/>
        <v>90</v>
      </c>
      <c r="K107" s="394">
        <f t="shared" si="8"/>
        <v>90</v>
      </c>
      <c r="L107" s="394">
        <f t="shared" si="9"/>
        <v>90</v>
      </c>
      <c r="M107" s="394">
        <f t="shared" si="10"/>
        <v>90</v>
      </c>
      <c r="N107" s="394">
        <f t="shared" si="11"/>
        <v>90</v>
      </c>
      <c r="O107" s="394">
        <f t="shared" si="12"/>
        <v>90</v>
      </c>
      <c r="P107" s="395" t="str">
        <f>IF(J107&lt;'TEST MARKS '!$D$137,"N","Y")</f>
        <v>Y</v>
      </c>
      <c r="Q107" s="395" t="str">
        <f>IF(K107&lt;'TEST MARKS '!$D$137,"N","Y")</f>
        <v>Y</v>
      </c>
      <c r="R107" s="395" t="str">
        <f>IF(L107&lt;'TEST MARKS '!$D$137,"N","Y")</f>
        <v>Y</v>
      </c>
      <c r="S107" s="395" t="str">
        <f>IF(M107&lt;'TEST MARKS '!$D$137,"N","Y")</f>
        <v>Y</v>
      </c>
      <c r="T107" s="395" t="str">
        <f>IF(N107&lt;'TEST MARKS '!$D$137,"N","Y")</f>
        <v>Y</v>
      </c>
      <c r="U107" s="395" t="str">
        <f>IF(O107&lt;'TEST MARKS '!$D$137,"N","Y")</f>
        <v>Y</v>
      </c>
    </row>
    <row r="108" s="384" customFormat="1" customHeight="1" spans="1:21">
      <c r="A108" s="324">
        <v>99</v>
      </c>
      <c r="B108" s="233" t="s">
        <v>245</v>
      </c>
      <c r="C108" s="351" t="s">
        <v>246</v>
      </c>
      <c r="D108" s="389">
        <f>SUMIF('TEST MARKS '!$D$8:$I$8,$D$9,'TEST MARKS '!D108:I108)</f>
        <v>18</v>
      </c>
      <c r="E108" s="389">
        <f>SUMIF('TEST MARKS '!$D$8:$I$8,$E$9,'TEST MARKS '!D108:I108)</f>
        <v>18</v>
      </c>
      <c r="F108" s="389">
        <f>SUMIF('TEST MARKS '!$D$8:$I$8,$F$9,'TEST MARKS '!D108:I108)</f>
        <v>18</v>
      </c>
      <c r="G108" s="389">
        <f>SUMIF('TEST MARKS '!$D$8:$I$8,$G$9,'TEST MARKS '!D108:I108)</f>
        <v>18</v>
      </c>
      <c r="H108" s="389">
        <f>SUMIF('TEST MARKS '!$D$8:$I$8,$H$9,'TEST MARKS '!D108:I108)</f>
        <v>18</v>
      </c>
      <c r="I108" s="389">
        <f>SUMIF('TEST MARKS '!$D$8:$I$8,$I$9,'TEST MARKS '!D108:I108)</f>
        <v>18</v>
      </c>
      <c r="J108" s="396">
        <f t="shared" si="7"/>
        <v>90</v>
      </c>
      <c r="K108" s="394">
        <f t="shared" si="8"/>
        <v>90</v>
      </c>
      <c r="L108" s="394">
        <f t="shared" si="9"/>
        <v>90</v>
      </c>
      <c r="M108" s="394">
        <f t="shared" si="10"/>
        <v>90</v>
      </c>
      <c r="N108" s="394">
        <f t="shared" si="11"/>
        <v>90</v>
      </c>
      <c r="O108" s="394">
        <f t="shared" si="12"/>
        <v>90</v>
      </c>
      <c r="P108" s="395" t="str">
        <f>IF(J108&lt;'TEST MARKS '!$D$137,"N","Y")</f>
        <v>Y</v>
      </c>
      <c r="Q108" s="395" t="str">
        <f>IF(K108&lt;'TEST MARKS '!$D$137,"N","Y")</f>
        <v>Y</v>
      </c>
      <c r="R108" s="395" t="str">
        <f>IF(L108&lt;'TEST MARKS '!$D$137,"N","Y")</f>
        <v>Y</v>
      </c>
      <c r="S108" s="395" t="str">
        <f>IF(M108&lt;'TEST MARKS '!$D$137,"N","Y")</f>
        <v>Y</v>
      </c>
      <c r="T108" s="395" t="str">
        <f>IF(N108&lt;'TEST MARKS '!$D$137,"N","Y")</f>
        <v>Y</v>
      </c>
      <c r="U108" s="395" t="str">
        <f>IF(O108&lt;'TEST MARKS '!$D$137,"N","Y")</f>
        <v>Y</v>
      </c>
    </row>
    <row r="109" s="384" customFormat="1" customHeight="1" spans="1:21">
      <c r="A109" s="324">
        <v>100</v>
      </c>
      <c r="B109" s="233" t="s">
        <v>247</v>
      </c>
      <c r="C109" s="351" t="s">
        <v>248</v>
      </c>
      <c r="D109" s="389">
        <f>SUMIF('TEST MARKS '!$D$8:$I$8,$D$9,'TEST MARKS '!D109:I109)</f>
        <v>18</v>
      </c>
      <c r="E109" s="389">
        <f>SUMIF('TEST MARKS '!$D$8:$I$8,$E$9,'TEST MARKS '!D109:I109)</f>
        <v>18</v>
      </c>
      <c r="F109" s="389">
        <f>SUMIF('TEST MARKS '!$D$8:$I$8,$F$9,'TEST MARKS '!D109:I109)</f>
        <v>18</v>
      </c>
      <c r="G109" s="389">
        <f>SUMIF('TEST MARKS '!$D$8:$I$8,$G$9,'TEST MARKS '!D109:I109)</f>
        <v>18</v>
      </c>
      <c r="H109" s="389">
        <f>SUMIF('TEST MARKS '!$D$8:$I$8,$H$9,'TEST MARKS '!D109:I109)</f>
        <v>18</v>
      </c>
      <c r="I109" s="389">
        <f>SUMIF('TEST MARKS '!$D$8:$I$8,$I$9,'TEST MARKS '!D109:I109)</f>
        <v>18</v>
      </c>
      <c r="J109" s="396">
        <f t="shared" si="7"/>
        <v>90</v>
      </c>
      <c r="K109" s="394">
        <f t="shared" si="8"/>
        <v>90</v>
      </c>
      <c r="L109" s="394">
        <f t="shared" si="9"/>
        <v>90</v>
      </c>
      <c r="M109" s="394">
        <f t="shared" si="10"/>
        <v>90</v>
      </c>
      <c r="N109" s="394">
        <f t="shared" si="11"/>
        <v>90</v>
      </c>
      <c r="O109" s="394">
        <f t="shared" si="12"/>
        <v>90</v>
      </c>
      <c r="P109" s="395" t="str">
        <f>IF(J109&lt;'TEST MARKS '!$D$137,"N","Y")</f>
        <v>Y</v>
      </c>
      <c r="Q109" s="395" t="str">
        <f>IF(K109&lt;'TEST MARKS '!$D$137,"N","Y")</f>
        <v>Y</v>
      </c>
      <c r="R109" s="395" t="str">
        <f>IF(L109&lt;'TEST MARKS '!$D$137,"N","Y")</f>
        <v>Y</v>
      </c>
      <c r="S109" s="395" t="str">
        <f>IF(M109&lt;'TEST MARKS '!$D$137,"N","Y")</f>
        <v>Y</v>
      </c>
      <c r="T109" s="395" t="str">
        <f>IF(N109&lt;'TEST MARKS '!$D$137,"N","Y")</f>
        <v>Y</v>
      </c>
      <c r="U109" s="395" t="str">
        <f>IF(O109&lt;'TEST MARKS '!$D$137,"N","Y")</f>
        <v>Y</v>
      </c>
    </row>
    <row r="110" s="384" customFormat="1" customHeight="1" spans="1:21">
      <c r="A110" s="324">
        <v>101</v>
      </c>
      <c r="B110" s="233" t="s">
        <v>249</v>
      </c>
      <c r="C110" s="351" t="s">
        <v>250</v>
      </c>
      <c r="D110" s="389">
        <f>SUMIF('TEST MARKS '!$D$8:$I$8,$D$9,'TEST MARKS '!D110:I110)</f>
        <v>19</v>
      </c>
      <c r="E110" s="389">
        <f>SUMIF('TEST MARKS '!$D$8:$I$8,$E$9,'TEST MARKS '!D110:I110)</f>
        <v>19</v>
      </c>
      <c r="F110" s="389">
        <f>SUMIF('TEST MARKS '!$D$8:$I$8,$F$9,'TEST MARKS '!D110:I110)</f>
        <v>19</v>
      </c>
      <c r="G110" s="389">
        <f>SUMIF('TEST MARKS '!$D$8:$I$8,$G$9,'TEST MARKS '!D110:I110)</f>
        <v>19</v>
      </c>
      <c r="H110" s="389">
        <f>SUMIF('TEST MARKS '!$D$8:$I$8,$H$9,'TEST MARKS '!D110:I110)</f>
        <v>19</v>
      </c>
      <c r="I110" s="389">
        <f>SUMIF('TEST MARKS '!$D$8:$I$8,$I$9,'TEST MARKS '!D110:I110)</f>
        <v>19</v>
      </c>
      <c r="J110" s="396">
        <f t="shared" si="7"/>
        <v>95</v>
      </c>
      <c r="K110" s="394">
        <f t="shared" si="8"/>
        <v>95</v>
      </c>
      <c r="L110" s="394">
        <f t="shared" si="9"/>
        <v>95</v>
      </c>
      <c r="M110" s="394">
        <f t="shared" si="10"/>
        <v>95</v>
      </c>
      <c r="N110" s="394">
        <f t="shared" si="11"/>
        <v>95</v>
      </c>
      <c r="O110" s="394">
        <f t="shared" si="12"/>
        <v>95</v>
      </c>
      <c r="P110" s="395" t="str">
        <f>IF(J110&lt;'TEST MARKS '!$D$137,"N","Y")</f>
        <v>Y</v>
      </c>
      <c r="Q110" s="395" t="str">
        <f>IF(K110&lt;'TEST MARKS '!$D$137,"N","Y")</f>
        <v>Y</v>
      </c>
      <c r="R110" s="395" t="str">
        <f>IF(L110&lt;'TEST MARKS '!$D$137,"N","Y")</f>
        <v>Y</v>
      </c>
      <c r="S110" s="395" t="str">
        <f>IF(M110&lt;'TEST MARKS '!$D$137,"N","Y")</f>
        <v>Y</v>
      </c>
      <c r="T110" s="395" t="str">
        <f>IF(N110&lt;'TEST MARKS '!$D$137,"N","Y")</f>
        <v>Y</v>
      </c>
      <c r="U110" s="395" t="str">
        <f>IF(O110&lt;'TEST MARKS '!$D$137,"N","Y")</f>
        <v>Y</v>
      </c>
    </row>
    <row r="111" s="384" customFormat="1" customHeight="1" spans="1:21">
      <c r="A111" s="324">
        <v>102</v>
      </c>
      <c r="B111" s="233" t="s">
        <v>251</v>
      </c>
      <c r="C111" s="351" t="s">
        <v>252</v>
      </c>
      <c r="D111" s="389">
        <f>SUMIF('TEST MARKS '!$D$8:$I$8,$D$9,'TEST MARKS '!D111:I111)</f>
        <v>18</v>
      </c>
      <c r="E111" s="389">
        <f>SUMIF('TEST MARKS '!$D$8:$I$8,$E$9,'TEST MARKS '!D111:I111)</f>
        <v>18</v>
      </c>
      <c r="F111" s="389">
        <f>SUMIF('TEST MARKS '!$D$8:$I$8,$F$9,'TEST MARKS '!D111:I111)</f>
        <v>18</v>
      </c>
      <c r="G111" s="389">
        <f>SUMIF('TEST MARKS '!$D$8:$I$8,$G$9,'TEST MARKS '!D111:I111)</f>
        <v>18</v>
      </c>
      <c r="H111" s="389">
        <f>SUMIF('TEST MARKS '!$D$8:$I$8,$H$9,'TEST MARKS '!D111:I111)</f>
        <v>18</v>
      </c>
      <c r="I111" s="389">
        <f>SUMIF('TEST MARKS '!$D$8:$I$8,$I$9,'TEST MARKS '!D111:I111)</f>
        <v>18</v>
      </c>
      <c r="J111" s="396">
        <f t="shared" si="7"/>
        <v>90</v>
      </c>
      <c r="K111" s="394">
        <f t="shared" si="8"/>
        <v>90</v>
      </c>
      <c r="L111" s="394">
        <f t="shared" si="9"/>
        <v>90</v>
      </c>
      <c r="M111" s="394">
        <f t="shared" si="10"/>
        <v>90</v>
      </c>
      <c r="N111" s="394">
        <f t="shared" si="11"/>
        <v>90</v>
      </c>
      <c r="O111" s="394">
        <f t="shared" si="12"/>
        <v>90</v>
      </c>
      <c r="P111" s="395" t="str">
        <f>IF(J111&lt;'TEST MARKS '!$D$137,"N","Y")</f>
        <v>Y</v>
      </c>
      <c r="Q111" s="395" t="str">
        <f>IF(K111&lt;'TEST MARKS '!$D$137,"N","Y")</f>
        <v>Y</v>
      </c>
      <c r="R111" s="395" t="str">
        <f>IF(L111&lt;'TEST MARKS '!$D$137,"N","Y")</f>
        <v>Y</v>
      </c>
      <c r="S111" s="395" t="str">
        <f>IF(M111&lt;'TEST MARKS '!$D$137,"N","Y")</f>
        <v>Y</v>
      </c>
      <c r="T111" s="395" t="str">
        <f>IF(N111&lt;'TEST MARKS '!$D$137,"N","Y")</f>
        <v>Y</v>
      </c>
      <c r="U111" s="395" t="str">
        <f>IF(O111&lt;'TEST MARKS '!$D$137,"N","Y")</f>
        <v>Y</v>
      </c>
    </row>
    <row r="112" s="384" customFormat="1" customHeight="1" spans="1:21">
      <c r="A112" s="324">
        <v>103</v>
      </c>
      <c r="B112" s="233" t="s">
        <v>253</v>
      </c>
      <c r="C112" s="351" t="s">
        <v>254</v>
      </c>
      <c r="D112" s="389">
        <f>SUMIF('TEST MARKS '!$D$8:$I$8,$D$9,'TEST MARKS '!D112:I112)</f>
        <v>18</v>
      </c>
      <c r="E112" s="389">
        <f>SUMIF('TEST MARKS '!$D$8:$I$8,$E$9,'TEST MARKS '!D112:I112)</f>
        <v>18</v>
      </c>
      <c r="F112" s="389">
        <f>SUMIF('TEST MARKS '!$D$8:$I$8,$F$9,'TEST MARKS '!D112:I112)</f>
        <v>18</v>
      </c>
      <c r="G112" s="389">
        <f>SUMIF('TEST MARKS '!$D$8:$I$8,$G$9,'TEST MARKS '!D112:I112)</f>
        <v>18</v>
      </c>
      <c r="H112" s="389">
        <f>SUMIF('TEST MARKS '!$D$8:$I$8,$H$9,'TEST MARKS '!D112:I112)</f>
        <v>18</v>
      </c>
      <c r="I112" s="389">
        <f>SUMIF('TEST MARKS '!$D$8:$I$8,$I$9,'TEST MARKS '!D112:I112)</f>
        <v>18</v>
      </c>
      <c r="J112" s="396">
        <f t="shared" si="7"/>
        <v>90</v>
      </c>
      <c r="K112" s="394">
        <f t="shared" si="8"/>
        <v>90</v>
      </c>
      <c r="L112" s="394">
        <f t="shared" si="9"/>
        <v>90</v>
      </c>
      <c r="M112" s="394">
        <f t="shared" si="10"/>
        <v>90</v>
      </c>
      <c r="N112" s="394">
        <f t="shared" si="11"/>
        <v>90</v>
      </c>
      <c r="O112" s="394">
        <f t="shared" si="12"/>
        <v>90</v>
      </c>
      <c r="P112" s="395" t="str">
        <f>IF(J112&lt;'TEST MARKS '!$D$137,"N","Y")</f>
        <v>Y</v>
      </c>
      <c r="Q112" s="395" t="str">
        <f>IF(K112&lt;'TEST MARKS '!$D$137,"N","Y")</f>
        <v>Y</v>
      </c>
      <c r="R112" s="395" t="str">
        <f>IF(L112&lt;'TEST MARKS '!$D$137,"N","Y")</f>
        <v>Y</v>
      </c>
      <c r="S112" s="395" t="str">
        <f>IF(M112&lt;'TEST MARKS '!$D$137,"N","Y")</f>
        <v>Y</v>
      </c>
      <c r="T112" s="395" t="str">
        <f>IF(N112&lt;'TEST MARKS '!$D$137,"N","Y")</f>
        <v>Y</v>
      </c>
      <c r="U112" s="395" t="str">
        <f>IF(O112&lt;'TEST MARKS '!$D$137,"N","Y")</f>
        <v>Y</v>
      </c>
    </row>
    <row r="113" s="384" customFormat="1" customHeight="1" spans="1:21">
      <c r="A113" s="324">
        <v>104</v>
      </c>
      <c r="B113" s="233" t="s">
        <v>255</v>
      </c>
      <c r="C113" s="351" t="s">
        <v>256</v>
      </c>
      <c r="D113" s="389">
        <f>SUMIF('TEST MARKS '!$D$8:$I$8,$D$9,'TEST MARKS '!D113:I113)</f>
        <v>17</v>
      </c>
      <c r="E113" s="389">
        <f>SUMIF('TEST MARKS '!$D$8:$I$8,$E$9,'TEST MARKS '!D113:I113)</f>
        <v>17</v>
      </c>
      <c r="F113" s="389">
        <f>SUMIF('TEST MARKS '!$D$8:$I$8,$F$9,'TEST MARKS '!D113:I113)</f>
        <v>17</v>
      </c>
      <c r="G113" s="389">
        <f>SUMIF('TEST MARKS '!$D$8:$I$8,$G$9,'TEST MARKS '!D113:I113)</f>
        <v>17</v>
      </c>
      <c r="H113" s="389">
        <f>SUMIF('TEST MARKS '!$D$8:$I$8,$H$9,'TEST MARKS '!D113:I113)</f>
        <v>17</v>
      </c>
      <c r="I113" s="389">
        <f>SUMIF('TEST MARKS '!$D$8:$I$8,$I$9,'TEST MARKS '!D113:I113)</f>
        <v>17</v>
      </c>
      <c r="J113" s="396">
        <f t="shared" si="7"/>
        <v>85</v>
      </c>
      <c r="K113" s="394">
        <f t="shared" si="8"/>
        <v>85</v>
      </c>
      <c r="L113" s="394">
        <f t="shared" si="9"/>
        <v>85</v>
      </c>
      <c r="M113" s="394">
        <f t="shared" si="10"/>
        <v>85</v>
      </c>
      <c r="N113" s="394">
        <f t="shared" si="11"/>
        <v>85</v>
      </c>
      <c r="O113" s="394">
        <f t="shared" si="12"/>
        <v>85</v>
      </c>
      <c r="P113" s="395" t="str">
        <f>IF(J113&lt;'TEST MARKS '!$D$137,"N","Y")</f>
        <v>Y</v>
      </c>
      <c r="Q113" s="395" t="str">
        <f>IF(K113&lt;'TEST MARKS '!$D$137,"N","Y")</f>
        <v>Y</v>
      </c>
      <c r="R113" s="395" t="str">
        <f>IF(L113&lt;'TEST MARKS '!$D$137,"N","Y")</f>
        <v>Y</v>
      </c>
      <c r="S113" s="395" t="str">
        <f>IF(M113&lt;'TEST MARKS '!$D$137,"N","Y")</f>
        <v>Y</v>
      </c>
      <c r="T113" s="395" t="str">
        <f>IF(N113&lt;'TEST MARKS '!$D$137,"N","Y")</f>
        <v>Y</v>
      </c>
      <c r="U113" s="395" t="str">
        <f>IF(O113&lt;'TEST MARKS '!$D$137,"N","Y")</f>
        <v>Y</v>
      </c>
    </row>
    <row r="114" s="384" customFormat="1" customHeight="1" spans="1:21">
      <c r="A114" s="324">
        <v>105</v>
      </c>
      <c r="B114" s="233" t="s">
        <v>257</v>
      </c>
      <c r="C114" s="351" t="s">
        <v>258</v>
      </c>
      <c r="D114" s="389">
        <f>SUMIF('TEST MARKS '!$D$8:$I$8,$D$9,'TEST MARKS '!D114:I114)</f>
        <v>19</v>
      </c>
      <c r="E114" s="389">
        <f>SUMIF('TEST MARKS '!$D$8:$I$8,$E$9,'TEST MARKS '!D114:I114)</f>
        <v>19</v>
      </c>
      <c r="F114" s="389">
        <f>SUMIF('TEST MARKS '!$D$8:$I$8,$F$9,'TEST MARKS '!D114:I114)</f>
        <v>19</v>
      </c>
      <c r="G114" s="389">
        <f>SUMIF('TEST MARKS '!$D$8:$I$8,$G$9,'TEST MARKS '!D114:I114)</f>
        <v>19</v>
      </c>
      <c r="H114" s="389">
        <f>SUMIF('TEST MARKS '!$D$8:$I$8,$H$9,'TEST MARKS '!D114:I114)</f>
        <v>19</v>
      </c>
      <c r="I114" s="389">
        <f>SUMIF('TEST MARKS '!$D$8:$I$8,$I$9,'TEST MARKS '!D114:I114)</f>
        <v>19</v>
      </c>
      <c r="J114" s="396">
        <f t="shared" si="7"/>
        <v>95</v>
      </c>
      <c r="K114" s="394">
        <f t="shared" si="8"/>
        <v>95</v>
      </c>
      <c r="L114" s="394">
        <f t="shared" si="9"/>
        <v>95</v>
      </c>
      <c r="M114" s="394">
        <f t="shared" si="10"/>
        <v>95</v>
      </c>
      <c r="N114" s="394">
        <f t="shared" si="11"/>
        <v>95</v>
      </c>
      <c r="O114" s="394">
        <f t="shared" si="12"/>
        <v>95</v>
      </c>
      <c r="P114" s="395" t="str">
        <f>IF(J114&lt;'TEST MARKS '!$D$137,"N","Y")</f>
        <v>Y</v>
      </c>
      <c r="Q114" s="395" t="str">
        <f>IF(K114&lt;'TEST MARKS '!$D$137,"N","Y")</f>
        <v>Y</v>
      </c>
      <c r="R114" s="395" t="str">
        <f>IF(L114&lt;'TEST MARKS '!$D$137,"N","Y")</f>
        <v>Y</v>
      </c>
      <c r="S114" s="395" t="str">
        <f>IF(M114&lt;'TEST MARKS '!$D$137,"N","Y")</f>
        <v>Y</v>
      </c>
      <c r="T114" s="395" t="str">
        <f>IF(N114&lt;'TEST MARKS '!$D$137,"N","Y")</f>
        <v>Y</v>
      </c>
      <c r="U114" s="395" t="str">
        <f>IF(O114&lt;'TEST MARKS '!$D$137,"N","Y")</f>
        <v>Y</v>
      </c>
    </row>
    <row r="115" s="384" customFormat="1" customHeight="1" spans="1:21">
      <c r="A115" s="324">
        <v>106</v>
      </c>
      <c r="B115" s="233" t="s">
        <v>259</v>
      </c>
      <c r="C115" s="351" t="s">
        <v>260</v>
      </c>
      <c r="D115" s="389">
        <f>SUMIF('TEST MARKS '!$D$8:$I$8,$D$9,'TEST MARKS '!D115:I115)</f>
        <v>19</v>
      </c>
      <c r="E115" s="389">
        <f>SUMIF('TEST MARKS '!$D$8:$I$8,$E$9,'TEST MARKS '!D115:I115)</f>
        <v>19</v>
      </c>
      <c r="F115" s="389">
        <f>SUMIF('TEST MARKS '!$D$8:$I$8,$F$9,'TEST MARKS '!D115:I115)</f>
        <v>19</v>
      </c>
      <c r="G115" s="389">
        <f>SUMIF('TEST MARKS '!$D$8:$I$8,$G$9,'TEST MARKS '!D115:I115)</f>
        <v>19</v>
      </c>
      <c r="H115" s="389">
        <f>SUMIF('TEST MARKS '!$D$8:$I$8,$H$9,'TEST MARKS '!D115:I115)</f>
        <v>19</v>
      </c>
      <c r="I115" s="389">
        <f>SUMIF('TEST MARKS '!$D$8:$I$8,$I$9,'TEST MARKS '!D115:I115)</f>
        <v>19</v>
      </c>
      <c r="J115" s="396">
        <f t="shared" si="7"/>
        <v>95</v>
      </c>
      <c r="K115" s="394">
        <f t="shared" si="8"/>
        <v>95</v>
      </c>
      <c r="L115" s="394">
        <f t="shared" si="9"/>
        <v>95</v>
      </c>
      <c r="M115" s="394">
        <f t="shared" si="10"/>
        <v>95</v>
      </c>
      <c r="N115" s="394">
        <f t="shared" si="11"/>
        <v>95</v>
      </c>
      <c r="O115" s="394">
        <f t="shared" si="12"/>
        <v>95</v>
      </c>
      <c r="P115" s="395" t="str">
        <f>IF(J115&lt;'TEST MARKS '!$D$137,"N","Y")</f>
        <v>Y</v>
      </c>
      <c r="Q115" s="395" t="str">
        <f>IF(K115&lt;'TEST MARKS '!$D$137,"N","Y")</f>
        <v>Y</v>
      </c>
      <c r="R115" s="395" t="str">
        <f>IF(L115&lt;'TEST MARKS '!$D$137,"N","Y")</f>
        <v>Y</v>
      </c>
      <c r="S115" s="395" t="str">
        <f>IF(M115&lt;'TEST MARKS '!$D$137,"N","Y")</f>
        <v>Y</v>
      </c>
      <c r="T115" s="395" t="str">
        <f>IF(N115&lt;'TEST MARKS '!$D$137,"N","Y")</f>
        <v>Y</v>
      </c>
      <c r="U115" s="395" t="str">
        <f>IF(O115&lt;'TEST MARKS '!$D$137,"N","Y")</f>
        <v>Y</v>
      </c>
    </row>
    <row r="116" s="384" customFormat="1" customHeight="1" spans="1:21">
      <c r="A116" s="324">
        <v>107</v>
      </c>
      <c r="B116" s="233" t="s">
        <v>261</v>
      </c>
      <c r="C116" s="351" t="s">
        <v>262</v>
      </c>
      <c r="D116" s="389">
        <f>SUMIF('TEST MARKS '!$D$8:$I$8,$D$9,'TEST MARKS '!D116:I116)</f>
        <v>18</v>
      </c>
      <c r="E116" s="389">
        <f>SUMIF('TEST MARKS '!$D$8:$I$8,$E$9,'TEST MARKS '!D116:I116)</f>
        <v>18</v>
      </c>
      <c r="F116" s="389">
        <f>SUMIF('TEST MARKS '!$D$8:$I$8,$F$9,'TEST MARKS '!D116:I116)</f>
        <v>18</v>
      </c>
      <c r="G116" s="389">
        <f>SUMIF('TEST MARKS '!$D$8:$I$8,$G$9,'TEST MARKS '!D116:I116)</f>
        <v>18</v>
      </c>
      <c r="H116" s="389">
        <f>SUMIF('TEST MARKS '!$D$8:$I$8,$H$9,'TEST MARKS '!D116:I116)</f>
        <v>18</v>
      </c>
      <c r="I116" s="389">
        <f>SUMIF('TEST MARKS '!$D$8:$I$8,$I$9,'TEST MARKS '!D116:I116)</f>
        <v>18</v>
      </c>
      <c r="J116" s="396">
        <f t="shared" si="7"/>
        <v>90</v>
      </c>
      <c r="K116" s="394">
        <f t="shared" si="8"/>
        <v>90</v>
      </c>
      <c r="L116" s="394">
        <f t="shared" si="9"/>
        <v>90</v>
      </c>
      <c r="M116" s="394">
        <f t="shared" si="10"/>
        <v>90</v>
      </c>
      <c r="N116" s="394">
        <f t="shared" si="11"/>
        <v>90</v>
      </c>
      <c r="O116" s="394">
        <f t="shared" si="12"/>
        <v>90</v>
      </c>
      <c r="P116" s="395" t="str">
        <f>IF(J116&lt;'TEST MARKS '!$D$137,"N","Y")</f>
        <v>Y</v>
      </c>
      <c r="Q116" s="395" t="str">
        <f>IF(K116&lt;'TEST MARKS '!$D$137,"N","Y")</f>
        <v>Y</v>
      </c>
      <c r="R116" s="395" t="str">
        <f>IF(L116&lt;'TEST MARKS '!$D$137,"N","Y")</f>
        <v>Y</v>
      </c>
      <c r="S116" s="395" t="str">
        <f>IF(M116&lt;'TEST MARKS '!$D$137,"N","Y")</f>
        <v>Y</v>
      </c>
      <c r="T116" s="395" t="str">
        <f>IF(N116&lt;'TEST MARKS '!$D$137,"N","Y")</f>
        <v>Y</v>
      </c>
      <c r="U116" s="395" t="str">
        <f>IF(O116&lt;'TEST MARKS '!$D$137,"N","Y")</f>
        <v>Y</v>
      </c>
    </row>
    <row r="117" s="384" customFormat="1" customHeight="1" spans="1:21">
      <c r="A117" s="324">
        <v>108</v>
      </c>
      <c r="B117" s="233" t="s">
        <v>263</v>
      </c>
      <c r="C117" s="351" t="s">
        <v>264</v>
      </c>
      <c r="D117" s="389">
        <f>SUMIF('TEST MARKS '!$D$8:$I$8,$D$9,'TEST MARKS '!D117:I117)</f>
        <v>19</v>
      </c>
      <c r="E117" s="389">
        <f>SUMIF('TEST MARKS '!$D$8:$I$8,$E$9,'TEST MARKS '!D117:I117)</f>
        <v>19</v>
      </c>
      <c r="F117" s="389">
        <f>SUMIF('TEST MARKS '!$D$8:$I$8,$F$9,'TEST MARKS '!D117:I117)</f>
        <v>19</v>
      </c>
      <c r="G117" s="389">
        <f>SUMIF('TEST MARKS '!$D$8:$I$8,$G$9,'TEST MARKS '!D117:I117)</f>
        <v>19</v>
      </c>
      <c r="H117" s="389">
        <f>SUMIF('TEST MARKS '!$D$8:$I$8,$H$9,'TEST MARKS '!D117:I117)</f>
        <v>19</v>
      </c>
      <c r="I117" s="389">
        <f>SUMIF('TEST MARKS '!$D$8:$I$8,$I$9,'TEST MARKS '!D117:I117)</f>
        <v>19</v>
      </c>
      <c r="J117" s="396">
        <f t="shared" si="7"/>
        <v>95</v>
      </c>
      <c r="K117" s="394">
        <f t="shared" si="8"/>
        <v>95</v>
      </c>
      <c r="L117" s="394">
        <f t="shared" si="9"/>
        <v>95</v>
      </c>
      <c r="M117" s="394">
        <f t="shared" si="10"/>
        <v>95</v>
      </c>
      <c r="N117" s="394">
        <f t="shared" si="11"/>
        <v>95</v>
      </c>
      <c r="O117" s="394">
        <f t="shared" si="12"/>
        <v>95</v>
      </c>
      <c r="P117" s="395" t="str">
        <f>IF(J117&lt;'TEST MARKS '!$D$137,"N","Y")</f>
        <v>Y</v>
      </c>
      <c r="Q117" s="395" t="str">
        <f>IF(K117&lt;'TEST MARKS '!$D$137,"N","Y")</f>
        <v>Y</v>
      </c>
      <c r="R117" s="395" t="str">
        <f>IF(L117&lt;'TEST MARKS '!$D$137,"N","Y")</f>
        <v>Y</v>
      </c>
      <c r="S117" s="395" t="str">
        <f>IF(M117&lt;'TEST MARKS '!$D$137,"N","Y")</f>
        <v>Y</v>
      </c>
      <c r="T117" s="395" t="str">
        <f>IF(N117&lt;'TEST MARKS '!$D$137,"N","Y")</f>
        <v>Y</v>
      </c>
      <c r="U117" s="395" t="str">
        <f>IF(O117&lt;'TEST MARKS '!$D$137,"N","Y")</f>
        <v>Y</v>
      </c>
    </row>
    <row r="118" s="384" customFormat="1" customHeight="1" spans="1:21">
      <c r="A118" s="324">
        <v>109</v>
      </c>
      <c r="B118" s="233" t="s">
        <v>265</v>
      </c>
      <c r="C118" s="351" t="s">
        <v>266</v>
      </c>
      <c r="D118" s="389">
        <f>SUMIF('TEST MARKS '!$D$8:$I$8,$D$9,'TEST MARKS '!D118:I118)</f>
        <v>18</v>
      </c>
      <c r="E118" s="389">
        <f>SUMIF('TEST MARKS '!$D$8:$I$8,$E$9,'TEST MARKS '!D118:I118)</f>
        <v>18</v>
      </c>
      <c r="F118" s="389">
        <f>SUMIF('TEST MARKS '!$D$8:$I$8,$F$9,'TEST MARKS '!D118:I118)</f>
        <v>18</v>
      </c>
      <c r="G118" s="389">
        <f>SUMIF('TEST MARKS '!$D$8:$I$8,$G$9,'TEST MARKS '!D118:I118)</f>
        <v>18</v>
      </c>
      <c r="H118" s="389">
        <f>SUMIF('TEST MARKS '!$D$8:$I$8,$H$9,'TEST MARKS '!D118:I118)</f>
        <v>18</v>
      </c>
      <c r="I118" s="389">
        <f>SUMIF('TEST MARKS '!$D$8:$I$8,$I$9,'TEST MARKS '!D118:I118)</f>
        <v>18</v>
      </c>
      <c r="J118" s="396">
        <f t="shared" si="7"/>
        <v>90</v>
      </c>
      <c r="K118" s="394">
        <f t="shared" si="8"/>
        <v>90</v>
      </c>
      <c r="L118" s="394">
        <f t="shared" si="9"/>
        <v>90</v>
      </c>
      <c r="M118" s="394">
        <f t="shared" si="10"/>
        <v>90</v>
      </c>
      <c r="N118" s="394">
        <f t="shared" si="11"/>
        <v>90</v>
      </c>
      <c r="O118" s="394">
        <f t="shared" si="12"/>
        <v>90</v>
      </c>
      <c r="P118" s="395" t="str">
        <f>IF(J118&lt;'TEST MARKS '!$D$137,"N","Y")</f>
        <v>Y</v>
      </c>
      <c r="Q118" s="395" t="str">
        <f>IF(K118&lt;'TEST MARKS '!$D$137,"N","Y")</f>
        <v>Y</v>
      </c>
      <c r="R118" s="395" t="str">
        <f>IF(L118&lt;'TEST MARKS '!$D$137,"N","Y")</f>
        <v>Y</v>
      </c>
      <c r="S118" s="395" t="str">
        <f>IF(M118&lt;'TEST MARKS '!$D$137,"N","Y")</f>
        <v>Y</v>
      </c>
      <c r="T118" s="395" t="str">
        <f>IF(N118&lt;'TEST MARKS '!$D$137,"N","Y")</f>
        <v>Y</v>
      </c>
      <c r="U118" s="395" t="str">
        <f>IF(O118&lt;'TEST MARKS '!$D$137,"N","Y")</f>
        <v>Y</v>
      </c>
    </row>
    <row r="119" s="384" customFormat="1" customHeight="1" spans="1:21">
      <c r="A119" s="324">
        <v>110</v>
      </c>
      <c r="B119" s="233" t="s">
        <v>267</v>
      </c>
      <c r="C119" s="351" t="s">
        <v>268</v>
      </c>
      <c r="D119" s="389">
        <f>SUMIF('TEST MARKS '!$D$8:$I$8,$D$9,'TEST MARKS '!D119:I119)</f>
        <v>20</v>
      </c>
      <c r="E119" s="389">
        <f>SUMIF('TEST MARKS '!$D$8:$I$8,$E$9,'TEST MARKS '!D119:I119)</f>
        <v>20</v>
      </c>
      <c r="F119" s="389">
        <f>SUMIF('TEST MARKS '!$D$8:$I$8,$F$9,'TEST MARKS '!D119:I119)</f>
        <v>20</v>
      </c>
      <c r="G119" s="389">
        <f>SUMIF('TEST MARKS '!$D$8:$I$8,$G$9,'TEST MARKS '!D119:I119)</f>
        <v>20</v>
      </c>
      <c r="H119" s="389">
        <f>SUMIF('TEST MARKS '!$D$8:$I$8,$H$9,'TEST MARKS '!D119:I119)</f>
        <v>20</v>
      </c>
      <c r="I119" s="389">
        <f>SUMIF('TEST MARKS '!$D$8:$I$8,$I$9,'TEST MARKS '!D119:I119)</f>
        <v>20</v>
      </c>
      <c r="J119" s="396">
        <f t="shared" si="7"/>
        <v>100</v>
      </c>
      <c r="K119" s="394">
        <f t="shared" si="8"/>
        <v>100</v>
      </c>
      <c r="L119" s="394">
        <f t="shared" si="9"/>
        <v>100</v>
      </c>
      <c r="M119" s="394">
        <f t="shared" si="10"/>
        <v>100</v>
      </c>
      <c r="N119" s="394">
        <f t="shared" si="11"/>
        <v>100</v>
      </c>
      <c r="O119" s="394">
        <f t="shared" si="12"/>
        <v>100</v>
      </c>
      <c r="P119" s="395" t="str">
        <f>IF(J119&lt;'TEST MARKS '!$D$137,"N","Y")</f>
        <v>Y</v>
      </c>
      <c r="Q119" s="395" t="str">
        <f>IF(K119&lt;'TEST MARKS '!$D$137,"N","Y")</f>
        <v>Y</v>
      </c>
      <c r="R119" s="395" t="str">
        <f>IF(L119&lt;'TEST MARKS '!$D$137,"N","Y")</f>
        <v>Y</v>
      </c>
      <c r="S119" s="395" t="str">
        <f>IF(M119&lt;'TEST MARKS '!$D$137,"N","Y")</f>
        <v>Y</v>
      </c>
      <c r="T119" s="395" t="str">
        <f>IF(N119&lt;'TEST MARKS '!$D$137,"N","Y")</f>
        <v>Y</v>
      </c>
      <c r="U119" s="395" t="str">
        <f>IF(O119&lt;'TEST MARKS '!$D$137,"N","Y")</f>
        <v>Y</v>
      </c>
    </row>
    <row r="120" s="384" customFormat="1" customHeight="1" spans="1:21">
      <c r="A120" s="324">
        <v>111</v>
      </c>
      <c r="B120" s="233" t="s">
        <v>269</v>
      </c>
      <c r="C120" s="351" t="s">
        <v>270</v>
      </c>
      <c r="D120" s="389">
        <f>SUMIF('TEST MARKS '!$D$8:$I$8,$D$9,'TEST MARKS '!D120:I120)</f>
        <v>18</v>
      </c>
      <c r="E120" s="389">
        <f>SUMIF('TEST MARKS '!$D$8:$I$8,$E$9,'TEST MARKS '!D120:I120)</f>
        <v>18</v>
      </c>
      <c r="F120" s="389">
        <f>SUMIF('TEST MARKS '!$D$8:$I$8,$F$9,'TEST MARKS '!D120:I120)</f>
        <v>18</v>
      </c>
      <c r="G120" s="389">
        <f>SUMIF('TEST MARKS '!$D$8:$I$8,$G$9,'TEST MARKS '!D120:I120)</f>
        <v>18</v>
      </c>
      <c r="H120" s="389">
        <f>SUMIF('TEST MARKS '!$D$8:$I$8,$H$9,'TEST MARKS '!D120:I120)</f>
        <v>18</v>
      </c>
      <c r="I120" s="389">
        <f>SUMIF('TEST MARKS '!$D$8:$I$8,$I$9,'TEST MARKS '!D120:I120)</f>
        <v>18</v>
      </c>
      <c r="J120" s="396">
        <f t="shared" si="7"/>
        <v>90</v>
      </c>
      <c r="K120" s="394">
        <f t="shared" si="8"/>
        <v>90</v>
      </c>
      <c r="L120" s="394">
        <f t="shared" si="9"/>
        <v>90</v>
      </c>
      <c r="M120" s="394">
        <f t="shared" si="10"/>
        <v>90</v>
      </c>
      <c r="N120" s="394">
        <f t="shared" si="11"/>
        <v>90</v>
      </c>
      <c r="O120" s="394">
        <f t="shared" si="12"/>
        <v>90</v>
      </c>
      <c r="P120" s="395" t="str">
        <f>IF(J120&lt;'TEST MARKS '!$D$137,"N","Y")</f>
        <v>Y</v>
      </c>
      <c r="Q120" s="395" t="str">
        <f>IF(K120&lt;'TEST MARKS '!$D$137,"N","Y")</f>
        <v>Y</v>
      </c>
      <c r="R120" s="395" t="str">
        <f>IF(L120&lt;'TEST MARKS '!$D$137,"N","Y")</f>
        <v>Y</v>
      </c>
      <c r="S120" s="395" t="str">
        <f>IF(M120&lt;'TEST MARKS '!$D$137,"N","Y")</f>
        <v>Y</v>
      </c>
      <c r="T120" s="395" t="str">
        <f>IF(N120&lt;'TEST MARKS '!$D$137,"N","Y")</f>
        <v>Y</v>
      </c>
      <c r="U120" s="395" t="str">
        <f>IF(O120&lt;'TEST MARKS '!$D$137,"N","Y")</f>
        <v>Y</v>
      </c>
    </row>
    <row r="121" s="384" customFormat="1" spans="1:21">
      <c r="A121" s="324">
        <v>112</v>
      </c>
      <c r="B121" s="233" t="s">
        <v>271</v>
      </c>
      <c r="C121" s="351" t="s">
        <v>272</v>
      </c>
      <c r="D121" s="389">
        <f>SUMIF('TEST MARKS '!$D$8:$I$8,$D$9,'TEST MARKS '!D121:I121)</f>
        <v>20</v>
      </c>
      <c r="E121" s="389">
        <f>SUMIF('TEST MARKS '!$D$8:$I$8,$E$9,'TEST MARKS '!D121:I121)</f>
        <v>20</v>
      </c>
      <c r="F121" s="389">
        <f>SUMIF('TEST MARKS '!$D$8:$I$8,$F$9,'TEST MARKS '!D121:I121)</f>
        <v>20</v>
      </c>
      <c r="G121" s="389">
        <f>SUMIF('TEST MARKS '!$D$8:$I$8,$G$9,'TEST MARKS '!D121:I121)</f>
        <v>20</v>
      </c>
      <c r="H121" s="389">
        <f>SUMIF('TEST MARKS '!$D$8:$I$8,$H$9,'TEST MARKS '!D121:I121)</f>
        <v>20</v>
      </c>
      <c r="I121" s="389">
        <f>SUMIF('TEST MARKS '!$D$8:$I$8,$I$9,'TEST MARKS '!D121:I121)</f>
        <v>20</v>
      </c>
      <c r="J121" s="396">
        <f t="shared" si="7"/>
        <v>100</v>
      </c>
      <c r="K121" s="394">
        <f t="shared" si="8"/>
        <v>100</v>
      </c>
      <c r="L121" s="394">
        <f t="shared" si="9"/>
        <v>100</v>
      </c>
      <c r="M121" s="394">
        <f t="shared" si="10"/>
        <v>100</v>
      </c>
      <c r="N121" s="394">
        <f t="shared" si="11"/>
        <v>100</v>
      </c>
      <c r="O121" s="394">
        <f t="shared" si="12"/>
        <v>100</v>
      </c>
      <c r="P121" s="395" t="str">
        <f>IF(J121&lt;'TEST MARKS '!$D$137,"N","Y")</f>
        <v>Y</v>
      </c>
      <c r="Q121" s="395" t="str">
        <f>IF(K121&lt;'TEST MARKS '!$D$137,"N","Y")</f>
        <v>Y</v>
      </c>
      <c r="R121" s="395" t="str">
        <f>IF(L121&lt;'TEST MARKS '!$D$137,"N","Y")</f>
        <v>Y</v>
      </c>
      <c r="S121" s="395" t="str">
        <f>IF(M121&lt;'TEST MARKS '!$D$137,"N","Y")</f>
        <v>Y</v>
      </c>
      <c r="T121" s="395" t="str">
        <f>IF(N121&lt;'TEST MARKS '!$D$137,"N","Y")</f>
        <v>Y</v>
      </c>
      <c r="U121" s="395" t="str">
        <f>IF(O121&lt;'TEST MARKS '!$D$137,"N","Y")</f>
        <v>Y</v>
      </c>
    </row>
    <row r="122" s="384" customFormat="1" spans="1:21">
      <c r="A122" s="324">
        <v>113</v>
      </c>
      <c r="B122" s="233" t="s">
        <v>273</v>
      </c>
      <c r="C122" s="351" t="s">
        <v>274</v>
      </c>
      <c r="D122" s="389">
        <f>SUMIF('TEST MARKS '!$D$8:$I$8,$D$9,'TEST MARKS '!D122:I122)</f>
        <v>17</v>
      </c>
      <c r="E122" s="389">
        <f>SUMIF('TEST MARKS '!$D$8:$I$8,$E$9,'TEST MARKS '!D122:I122)</f>
        <v>17</v>
      </c>
      <c r="F122" s="389">
        <f>SUMIF('TEST MARKS '!$D$8:$I$8,$F$9,'TEST MARKS '!D122:I122)</f>
        <v>17</v>
      </c>
      <c r="G122" s="389">
        <f>SUMIF('TEST MARKS '!$D$8:$I$8,$G$9,'TEST MARKS '!D122:I122)</f>
        <v>17</v>
      </c>
      <c r="H122" s="389">
        <f>SUMIF('TEST MARKS '!$D$8:$I$8,$H$9,'TEST MARKS '!D122:I122)</f>
        <v>17</v>
      </c>
      <c r="I122" s="389">
        <f>SUMIF('TEST MARKS '!$D$8:$I$8,$I$9,'TEST MARKS '!D122:I122)</f>
        <v>17</v>
      </c>
      <c r="J122" s="396">
        <f t="shared" si="7"/>
        <v>85</v>
      </c>
      <c r="K122" s="394">
        <f t="shared" si="8"/>
        <v>85</v>
      </c>
      <c r="L122" s="394">
        <f t="shared" si="9"/>
        <v>85</v>
      </c>
      <c r="M122" s="394">
        <f t="shared" si="10"/>
        <v>85</v>
      </c>
      <c r="N122" s="394">
        <f t="shared" si="11"/>
        <v>85</v>
      </c>
      <c r="O122" s="394">
        <f t="shared" si="12"/>
        <v>85</v>
      </c>
      <c r="P122" s="395" t="str">
        <f>IF(J122&lt;'TEST MARKS '!$D$137,"N","Y")</f>
        <v>Y</v>
      </c>
      <c r="Q122" s="395" t="str">
        <f>IF(K122&lt;'TEST MARKS '!$D$137,"N","Y")</f>
        <v>Y</v>
      </c>
      <c r="R122" s="395" t="str">
        <f>IF(L122&lt;'TEST MARKS '!$D$137,"N","Y")</f>
        <v>Y</v>
      </c>
      <c r="S122" s="395" t="str">
        <f>IF(M122&lt;'TEST MARKS '!$D$137,"N","Y")</f>
        <v>Y</v>
      </c>
      <c r="T122" s="395" t="str">
        <f>IF(N122&lt;'TEST MARKS '!$D$137,"N","Y")</f>
        <v>Y</v>
      </c>
      <c r="U122" s="395" t="str">
        <f>IF(O122&lt;'TEST MARKS '!$D$137,"N","Y")</f>
        <v>Y</v>
      </c>
    </row>
    <row r="123" s="384" customFormat="1" spans="1:21">
      <c r="A123" s="324">
        <v>114</v>
      </c>
      <c r="B123" s="233" t="s">
        <v>275</v>
      </c>
      <c r="C123" s="351" t="s">
        <v>276</v>
      </c>
      <c r="D123" s="389">
        <f>SUMIF('TEST MARKS '!$D$8:$I$8,$D$9,'TEST MARKS '!D123:I123)</f>
        <v>18</v>
      </c>
      <c r="E123" s="389">
        <f>SUMIF('TEST MARKS '!$D$8:$I$8,$E$9,'TEST MARKS '!D123:I123)</f>
        <v>18</v>
      </c>
      <c r="F123" s="389">
        <f>SUMIF('TEST MARKS '!$D$8:$I$8,$F$9,'TEST MARKS '!D123:I123)</f>
        <v>18</v>
      </c>
      <c r="G123" s="389">
        <f>SUMIF('TEST MARKS '!$D$8:$I$8,$G$9,'TEST MARKS '!D123:I123)</f>
        <v>18</v>
      </c>
      <c r="H123" s="389">
        <f>SUMIF('TEST MARKS '!$D$8:$I$8,$H$9,'TEST MARKS '!D123:I123)</f>
        <v>18</v>
      </c>
      <c r="I123" s="389">
        <f>SUMIF('TEST MARKS '!$D$8:$I$8,$I$9,'TEST MARKS '!D123:I123)</f>
        <v>18</v>
      </c>
      <c r="J123" s="396">
        <f t="shared" si="7"/>
        <v>90</v>
      </c>
      <c r="K123" s="394">
        <f t="shared" si="8"/>
        <v>90</v>
      </c>
      <c r="L123" s="394">
        <f t="shared" si="9"/>
        <v>90</v>
      </c>
      <c r="M123" s="394">
        <f t="shared" si="10"/>
        <v>90</v>
      </c>
      <c r="N123" s="394">
        <f t="shared" si="11"/>
        <v>90</v>
      </c>
      <c r="O123" s="394">
        <f t="shared" si="12"/>
        <v>90</v>
      </c>
      <c r="P123" s="395" t="str">
        <f>IF(J123&lt;'TEST MARKS '!$D$137,"N","Y")</f>
        <v>Y</v>
      </c>
      <c r="Q123" s="395" t="str">
        <f>IF(K123&lt;'TEST MARKS '!$D$137,"N","Y")</f>
        <v>Y</v>
      </c>
      <c r="R123" s="395" t="str">
        <f>IF(L123&lt;'TEST MARKS '!$D$137,"N","Y")</f>
        <v>Y</v>
      </c>
      <c r="S123" s="395" t="str">
        <f>IF(M123&lt;'TEST MARKS '!$D$137,"N","Y")</f>
        <v>Y</v>
      </c>
      <c r="T123" s="395" t="str">
        <f>IF(N123&lt;'TEST MARKS '!$D$137,"N","Y")</f>
        <v>Y</v>
      </c>
      <c r="U123" s="395" t="str">
        <f>IF(O123&lt;'TEST MARKS '!$D$137,"N","Y")</f>
        <v>Y</v>
      </c>
    </row>
    <row r="124" s="384" customFormat="1" hidden="1" spans="1:21">
      <c r="A124" s="324">
        <v>115</v>
      </c>
      <c r="B124" s="324">
        <f>'TEST MARKS '!B124</f>
        <v>0</v>
      </c>
      <c r="C124" s="324">
        <f>'TEST MARKS '!C124</f>
        <v>0</v>
      </c>
      <c r="D124" s="389">
        <f>SUMIF('TEST MARKS '!$D$8:$I$8,$D$9,'TEST MARKS '!D124:I124)</f>
        <v>0</v>
      </c>
      <c r="E124" s="389">
        <f>SUMIF('TEST MARKS '!$D$8:$I$8,$E$9,'TEST MARKS '!D124:I124)</f>
        <v>0</v>
      </c>
      <c r="F124" s="389">
        <f>SUMIF('TEST MARKS '!$D$8:$I$8,$F$9,'TEST MARKS '!D124:I124)</f>
        <v>0</v>
      </c>
      <c r="G124" s="389">
        <f>SUMIF('TEST MARKS '!$D$8:$I$8,$G$9,'TEST MARKS '!D124:I124)</f>
        <v>0</v>
      </c>
      <c r="H124" s="389">
        <f>SUMIF('TEST MARKS '!$D$8:$I$8,$H$9,'TEST MARKS '!D124:I124)</f>
        <v>0</v>
      </c>
      <c r="I124" s="389">
        <f>SUMIF('TEST MARKS '!$D$8:$I$8,$I$9,'TEST MARKS '!D124:I124)</f>
        <v>0</v>
      </c>
      <c r="J124" s="396">
        <f t="shared" si="7"/>
        <v>0</v>
      </c>
      <c r="K124" s="394">
        <f t="shared" si="8"/>
        <v>0</v>
      </c>
      <c r="L124" s="394">
        <f t="shared" si="9"/>
        <v>0</v>
      </c>
      <c r="M124" s="394">
        <f t="shared" si="10"/>
        <v>0</v>
      </c>
      <c r="N124" s="394">
        <f t="shared" si="11"/>
        <v>0</v>
      </c>
      <c r="O124" s="394">
        <f t="shared" si="12"/>
        <v>0</v>
      </c>
      <c r="P124" s="395" t="str">
        <f>IF(J124&lt;'TEST MARKS '!$D$137,"N","Y")</f>
        <v>N</v>
      </c>
      <c r="Q124" s="395" t="str">
        <f>IF(K124&lt;'TEST MARKS '!$D$137,"N","Y")</f>
        <v>N</v>
      </c>
      <c r="R124" s="395" t="str">
        <f>IF(L124&lt;'TEST MARKS '!$D$137,"N","Y")</f>
        <v>N</v>
      </c>
      <c r="S124" s="395" t="str">
        <f>IF(M124&lt;'TEST MARKS '!$D$137,"N","Y")</f>
        <v>N</v>
      </c>
      <c r="T124" s="395" t="str">
        <f>IF(N124&lt;'TEST MARKS '!$D$137,"N","Y")</f>
        <v>N</v>
      </c>
      <c r="U124" s="395" t="str">
        <f>IF(O124&lt;'TEST MARKS '!$D$137,"N","Y")</f>
        <v>N</v>
      </c>
    </row>
    <row r="125" s="384" customFormat="1" hidden="1" spans="1:21">
      <c r="A125" s="324">
        <v>116</v>
      </c>
      <c r="B125" s="324">
        <f>'TEST MARKS '!B125</f>
        <v>0</v>
      </c>
      <c r="C125" s="324">
        <f>'TEST MARKS '!C125</f>
        <v>0</v>
      </c>
      <c r="D125" s="389">
        <f>SUMIF('TEST MARKS '!$D$8:$I$8,$D$9,'TEST MARKS '!D125:I125)</f>
        <v>0</v>
      </c>
      <c r="E125" s="389">
        <f>SUMIF('TEST MARKS '!$D$8:$I$8,$E$9,'TEST MARKS '!D125:I125)</f>
        <v>0</v>
      </c>
      <c r="F125" s="389">
        <f>SUMIF('TEST MARKS '!$D$8:$I$8,$F$9,'TEST MARKS '!D125:I125)</f>
        <v>0</v>
      </c>
      <c r="G125" s="389">
        <f>SUMIF('TEST MARKS '!$D$8:$I$8,$G$9,'TEST MARKS '!D125:I125)</f>
        <v>0</v>
      </c>
      <c r="H125" s="389">
        <f>SUMIF('TEST MARKS '!$D$8:$I$8,$H$9,'TEST MARKS '!D125:I125)</f>
        <v>0</v>
      </c>
      <c r="I125" s="389">
        <f>SUMIF('TEST MARKS '!$D$8:$I$8,$I$9,'TEST MARKS '!D125:I125)</f>
        <v>0</v>
      </c>
      <c r="J125" s="396">
        <f t="shared" si="7"/>
        <v>0</v>
      </c>
      <c r="K125" s="394">
        <f t="shared" si="8"/>
        <v>0</v>
      </c>
      <c r="L125" s="394">
        <f t="shared" si="9"/>
        <v>0</v>
      </c>
      <c r="M125" s="394">
        <f t="shared" si="10"/>
        <v>0</v>
      </c>
      <c r="N125" s="394">
        <f t="shared" si="11"/>
        <v>0</v>
      </c>
      <c r="O125" s="394">
        <f t="shared" si="12"/>
        <v>0</v>
      </c>
      <c r="P125" s="395" t="str">
        <f>IF(J125&lt;'TEST MARKS '!$D$137,"N","Y")</f>
        <v>N</v>
      </c>
      <c r="Q125" s="395" t="str">
        <f>IF(K125&lt;'TEST MARKS '!$D$137,"N","Y")</f>
        <v>N</v>
      </c>
      <c r="R125" s="395" t="str">
        <f>IF(L125&lt;'TEST MARKS '!$D$137,"N","Y")</f>
        <v>N</v>
      </c>
      <c r="S125" s="395" t="str">
        <f>IF(M125&lt;'TEST MARKS '!$D$137,"N","Y")</f>
        <v>N</v>
      </c>
      <c r="T125" s="395" t="str">
        <f>IF(N125&lt;'TEST MARKS '!$D$137,"N","Y")</f>
        <v>N</v>
      </c>
      <c r="U125" s="395" t="str">
        <f>IF(O125&lt;'TEST MARKS '!$D$137,"N","Y")</f>
        <v>N</v>
      </c>
    </row>
    <row r="126" s="384" customFormat="1" hidden="1" spans="1:21">
      <c r="A126" s="324">
        <v>117</v>
      </c>
      <c r="B126" s="324">
        <f>'TEST MARKS '!B126</f>
        <v>0</v>
      </c>
      <c r="C126" s="324">
        <f>'TEST MARKS '!C126</f>
        <v>0</v>
      </c>
      <c r="D126" s="389">
        <f>SUMIF('TEST MARKS '!$D$8:$I$8,$D$9,'TEST MARKS '!D126:I126)</f>
        <v>0</v>
      </c>
      <c r="E126" s="389">
        <f>SUMIF('TEST MARKS '!$D$8:$I$8,$E$9,'TEST MARKS '!D126:I126)</f>
        <v>0</v>
      </c>
      <c r="F126" s="389">
        <f>SUMIF('TEST MARKS '!$D$8:$I$8,$F$9,'TEST MARKS '!D126:I126)</f>
        <v>0</v>
      </c>
      <c r="G126" s="389">
        <f>SUMIF('TEST MARKS '!$D$8:$I$8,$G$9,'TEST MARKS '!D126:I126)</f>
        <v>0</v>
      </c>
      <c r="H126" s="389">
        <f>SUMIF('TEST MARKS '!$D$8:$I$8,$H$9,'TEST MARKS '!D126:I126)</f>
        <v>0</v>
      </c>
      <c r="I126" s="389">
        <f>SUMIF('TEST MARKS '!$D$8:$I$8,$I$9,'TEST MARKS '!D126:I126)</f>
        <v>0</v>
      </c>
      <c r="J126" s="396">
        <f t="shared" si="7"/>
        <v>0</v>
      </c>
      <c r="K126" s="394">
        <f t="shared" si="8"/>
        <v>0</v>
      </c>
      <c r="L126" s="394">
        <f t="shared" si="9"/>
        <v>0</v>
      </c>
      <c r="M126" s="394">
        <f t="shared" si="10"/>
        <v>0</v>
      </c>
      <c r="N126" s="394">
        <f t="shared" si="11"/>
        <v>0</v>
      </c>
      <c r="O126" s="394">
        <f t="shared" si="12"/>
        <v>0</v>
      </c>
      <c r="P126" s="395" t="str">
        <f>IF(J126&lt;'TEST MARKS '!$D$137,"N","Y")</f>
        <v>N</v>
      </c>
      <c r="Q126" s="395" t="str">
        <f>IF(K126&lt;'TEST MARKS '!$D$137,"N","Y")</f>
        <v>N</v>
      </c>
      <c r="R126" s="395" t="str">
        <f>IF(L126&lt;'TEST MARKS '!$D$137,"N","Y")</f>
        <v>N</v>
      </c>
      <c r="S126" s="395" t="str">
        <f>IF(M126&lt;'TEST MARKS '!$D$137,"N","Y")</f>
        <v>N</v>
      </c>
      <c r="T126" s="395" t="str">
        <f>IF(N126&lt;'TEST MARKS '!$D$137,"N","Y")</f>
        <v>N</v>
      </c>
      <c r="U126" s="395" t="str">
        <f>IF(O126&lt;'TEST MARKS '!$D$137,"N","Y")</f>
        <v>N</v>
      </c>
    </row>
    <row r="127" s="384" customFormat="1" hidden="1" spans="1:21">
      <c r="A127" s="324">
        <v>118</v>
      </c>
      <c r="B127" s="324">
        <f>'TEST MARKS '!B127</f>
        <v>0</v>
      </c>
      <c r="C127" s="324">
        <f>'TEST MARKS '!C127</f>
        <v>0</v>
      </c>
      <c r="D127" s="389">
        <f>SUMIF('TEST MARKS '!$D$8:$I$8,$D$9,'TEST MARKS '!D127:I127)</f>
        <v>0</v>
      </c>
      <c r="E127" s="389">
        <f>SUMIF('TEST MARKS '!$D$8:$I$8,$E$9,'TEST MARKS '!D127:I127)</f>
        <v>0</v>
      </c>
      <c r="F127" s="389">
        <f>SUMIF('TEST MARKS '!$D$8:$I$8,$F$9,'TEST MARKS '!D127:I127)</f>
        <v>0</v>
      </c>
      <c r="G127" s="389">
        <f>SUMIF('TEST MARKS '!$D$8:$I$8,$G$9,'TEST MARKS '!D127:I127)</f>
        <v>0</v>
      </c>
      <c r="H127" s="389">
        <f>SUMIF('TEST MARKS '!$D$8:$I$8,$H$9,'TEST MARKS '!D127:I127)</f>
        <v>0</v>
      </c>
      <c r="I127" s="389">
        <f>SUMIF('TEST MARKS '!$D$8:$I$8,$I$9,'TEST MARKS '!D127:I127)</f>
        <v>0</v>
      </c>
      <c r="J127" s="396">
        <f t="shared" si="7"/>
        <v>0</v>
      </c>
      <c r="K127" s="394">
        <f t="shared" si="8"/>
        <v>0</v>
      </c>
      <c r="L127" s="394">
        <f t="shared" si="9"/>
        <v>0</v>
      </c>
      <c r="M127" s="394">
        <f t="shared" si="10"/>
        <v>0</v>
      </c>
      <c r="N127" s="394">
        <f t="shared" si="11"/>
        <v>0</v>
      </c>
      <c r="O127" s="394">
        <f t="shared" si="12"/>
        <v>0</v>
      </c>
      <c r="P127" s="395" t="str">
        <f>IF(J127&lt;'TEST MARKS '!$D$137,"N","Y")</f>
        <v>N</v>
      </c>
      <c r="Q127" s="395" t="str">
        <f>IF(K127&lt;'TEST MARKS '!$D$137,"N","Y")</f>
        <v>N</v>
      </c>
      <c r="R127" s="395" t="str">
        <f>IF(L127&lt;'TEST MARKS '!$D$137,"N","Y")</f>
        <v>N</v>
      </c>
      <c r="S127" s="395" t="str">
        <f>IF(M127&lt;'TEST MARKS '!$D$137,"N","Y")</f>
        <v>N</v>
      </c>
      <c r="T127" s="395" t="str">
        <f>IF(N127&lt;'TEST MARKS '!$D$137,"N","Y")</f>
        <v>N</v>
      </c>
      <c r="U127" s="395" t="str">
        <f>IF(O127&lt;'TEST MARKS '!$D$137,"N","Y")</f>
        <v>N</v>
      </c>
    </row>
    <row r="128" s="384" customFormat="1" hidden="1" spans="1:21">
      <c r="A128" s="324">
        <v>119</v>
      </c>
      <c r="B128" s="324">
        <f>'TEST MARKS '!B128</f>
        <v>0</v>
      </c>
      <c r="C128" s="324">
        <f>'TEST MARKS '!C128</f>
        <v>0</v>
      </c>
      <c r="D128" s="389">
        <f>SUMIF('TEST MARKS '!$D$8:$I$8,$D$9,'TEST MARKS '!D128:I128)</f>
        <v>0</v>
      </c>
      <c r="E128" s="389">
        <f>SUMIF('TEST MARKS '!$D$8:$I$8,$E$9,'TEST MARKS '!D128:I128)</f>
        <v>0</v>
      </c>
      <c r="F128" s="389">
        <f>SUMIF('TEST MARKS '!$D$8:$I$8,$F$9,'TEST MARKS '!D128:I128)</f>
        <v>0</v>
      </c>
      <c r="G128" s="389">
        <f>SUMIF('TEST MARKS '!$D$8:$I$8,$G$9,'TEST MARKS '!D128:I128)</f>
        <v>0</v>
      </c>
      <c r="H128" s="389">
        <f>SUMIF('TEST MARKS '!$D$8:$I$8,$H$9,'TEST MARKS '!D128:I128)</f>
        <v>0</v>
      </c>
      <c r="I128" s="389">
        <f>SUMIF('TEST MARKS '!$D$8:$I$8,$I$9,'TEST MARKS '!D128:I128)</f>
        <v>0</v>
      </c>
      <c r="J128" s="396">
        <f t="shared" si="7"/>
        <v>0</v>
      </c>
      <c r="K128" s="394">
        <f t="shared" si="8"/>
        <v>0</v>
      </c>
      <c r="L128" s="394">
        <f t="shared" si="9"/>
        <v>0</v>
      </c>
      <c r="M128" s="394">
        <f t="shared" si="10"/>
        <v>0</v>
      </c>
      <c r="N128" s="394">
        <f t="shared" si="11"/>
        <v>0</v>
      </c>
      <c r="O128" s="394">
        <f t="shared" si="12"/>
        <v>0</v>
      </c>
      <c r="P128" s="395" t="str">
        <f>IF(J128&lt;'TEST MARKS '!$D$137,"N","Y")</f>
        <v>N</v>
      </c>
      <c r="Q128" s="395" t="str">
        <f>IF(K128&lt;'TEST MARKS '!$D$137,"N","Y")</f>
        <v>N</v>
      </c>
      <c r="R128" s="395" t="str">
        <f>IF(L128&lt;'TEST MARKS '!$D$137,"N","Y")</f>
        <v>N</v>
      </c>
      <c r="S128" s="395" t="str">
        <f>IF(M128&lt;'TEST MARKS '!$D$137,"N","Y")</f>
        <v>N</v>
      </c>
      <c r="T128" s="395" t="str">
        <f>IF(N128&lt;'TEST MARKS '!$D$137,"N","Y")</f>
        <v>N</v>
      </c>
      <c r="U128" s="395" t="str">
        <f>IF(O128&lt;'TEST MARKS '!$D$137,"N","Y")</f>
        <v>N</v>
      </c>
    </row>
    <row r="129" s="384" customFormat="1" hidden="1" spans="1:21">
      <c r="A129" s="324">
        <v>120</v>
      </c>
      <c r="B129" s="324">
        <f>'TEST MARKS '!B129</f>
        <v>0</v>
      </c>
      <c r="C129" s="324">
        <f>'TEST MARKS '!C129</f>
        <v>0</v>
      </c>
      <c r="D129" s="389">
        <f>SUMIF('TEST MARKS '!$D$8:$I$8,$D$9,'TEST MARKS '!D129:I129)</f>
        <v>0</v>
      </c>
      <c r="E129" s="389">
        <f>SUMIF('TEST MARKS '!$D$8:$I$8,$E$9,'TEST MARKS '!D129:I129)</f>
        <v>0</v>
      </c>
      <c r="F129" s="389">
        <f>SUMIF('TEST MARKS '!$D$8:$I$8,$F$9,'TEST MARKS '!D129:I129)</f>
        <v>0</v>
      </c>
      <c r="G129" s="389">
        <f>SUMIF('TEST MARKS '!$D$8:$I$8,$G$9,'TEST MARKS '!D129:I129)</f>
        <v>0</v>
      </c>
      <c r="H129" s="389">
        <f>SUMIF('TEST MARKS '!$D$8:$I$8,$H$9,'TEST MARKS '!D129:I129)</f>
        <v>0</v>
      </c>
      <c r="I129" s="389">
        <f>SUMIF('TEST MARKS '!$D$8:$I$8,$I$9,'TEST MARKS '!D129:I129)</f>
        <v>0</v>
      </c>
      <c r="J129" s="396">
        <f t="shared" si="7"/>
        <v>0</v>
      </c>
      <c r="K129" s="394">
        <f t="shared" si="8"/>
        <v>0</v>
      </c>
      <c r="L129" s="394">
        <f t="shared" si="9"/>
        <v>0</v>
      </c>
      <c r="M129" s="394">
        <f t="shared" si="10"/>
        <v>0</v>
      </c>
      <c r="N129" s="394">
        <f t="shared" si="11"/>
        <v>0</v>
      </c>
      <c r="O129" s="394">
        <f t="shared" si="12"/>
        <v>0</v>
      </c>
      <c r="P129" s="395" t="str">
        <f>IF(J129&lt;'TEST MARKS '!$D$137,"N","Y")</f>
        <v>N</v>
      </c>
      <c r="Q129" s="395" t="str">
        <f>IF(K129&lt;'TEST MARKS '!$D$137,"N","Y")</f>
        <v>N</v>
      </c>
      <c r="R129" s="395" t="str">
        <f>IF(L129&lt;'TEST MARKS '!$D$137,"N","Y")</f>
        <v>N</v>
      </c>
      <c r="S129" s="395" t="str">
        <f>IF(M129&lt;'TEST MARKS '!$D$137,"N","Y")</f>
        <v>N</v>
      </c>
      <c r="T129" s="395" t="str">
        <f>IF(N129&lt;'TEST MARKS '!$D$137,"N","Y")</f>
        <v>N</v>
      </c>
      <c r="U129" s="395" t="str">
        <f>IF(O129&lt;'TEST MARKS '!$D$137,"N","Y")</f>
        <v>N</v>
      </c>
    </row>
    <row r="130" s="241" customFormat="1" spans="1:21">
      <c r="A130" s="242"/>
      <c r="B130" s="243"/>
      <c r="C130" s="314"/>
      <c r="D130" s="307"/>
      <c r="E130" s="242"/>
      <c r="F130" s="314"/>
      <c r="G130" s="242"/>
      <c r="H130" s="314"/>
      <c r="I130" s="242"/>
      <c r="J130" s="242"/>
      <c r="K130" s="242"/>
      <c r="L130" s="242"/>
      <c r="M130" s="242"/>
      <c r="N130" s="242"/>
      <c r="O130" s="242"/>
      <c r="P130" s="243"/>
      <c r="Q130" s="243"/>
      <c r="R130" s="243"/>
      <c r="S130" s="243"/>
      <c r="T130" s="243"/>
      <c r="U130" s="243"/>
    </row>
    <row r="131" s="241" customFormat="1" spans="1:22">
      <c r="A131" s="242"/>
      <c r="B131" s="243"/>
      <c r="C131" s="314"/>
      <c r="D131" s="307"/>
      <c r="E131" s="242"/>
      <c r="F131" s="314"/>
      <c r="G131" s="242"/>
      <c r="H131" s="314"/>
      <c r="I131" s="242"/>
      <c r="J131" s="242"/>
      <c r="K131" s="242"/>
      <c r="L131" s="242"/>
      <c r="M131" s="242"/>
      <c r="N131" s="242"/>
      <c r="O131" s="289" t="s">
        <v>294</v>
      </c>
      <c r="P131" s="289">
        <f ca="1" t="shared" ref="P131:U131" si="13">COUNTIF(P10:P129,"Y")</f>
        <v>107</v>
      </c>
      <c r="Q131" s="289">
        <f ca="1" t="shared" si="13"/>
        <v>107</v>
      </c>
      <c r="R131" s="289">
        <f ca="1" t="shared" si="13"/>
        <v>107</v>
      </c>
      <c r="S131" s="289">
        <f ca="1" t="shared" si="13"/>
        <v>107</v>
      </c>
      <c r="T131" s="289">
        <f ca="1" t="shared" si="13"/>
        <v>107</v>
      </c>
      <c r="U131" s="289">
        <f ca="1" t="shared" si="13"/>
        <v>106</v>
      </c>
      <c r="V131" s="241" t="s">
        <v>295</v>
      </c>
    </row>
    <row r="132" ht="20.25" spans="4:21">
      <c r="D132" s="307"/>
      <c r="O132" s="353" t="s">
        <v>296</v>
      </c>
      <c r="P132" s="397">
        <f ca="1">P131/'TEST MARKS '!$D$136</f>
        <v>0.93859649122807</v>
      </c>
      <c r="Q132" s="397">
        <f ca="1">Q131/'TEST MARKS '!$D$136</f>
        <v>0.93859649122807</v>
      </c>
      <c r="R132" s="397">
        <f ca="1">R131/'TEST MARKS '!$D$136</f>
        <v>0.93859649122807</v>
      </c>
      <c r="S132" s="397">
        <f ca="1">S131/'TEST MARKS '!$D$136</f>
        <v>0.93859649122807</v>
      </c>
      <c r="T132" s="397">
        <f ca="1">T131/'TEST MARKS '!$D$136</f>
        <v>0.93859649122807</v>
      </c>
      <c r="U132" s="397">
        <f ca="1">U131/'TEST MARKS '!$D$136</f>
        <v>0.929824561403509</v>
      </c>
    </row>
    <row r="133" spans="4:16">
      <c r="D133" s="307"/>
      <c r="P133" s="242"/>
    </row>
    <row r="134" spans="4:16">
      <c r="D134" s="307"/>
      <c r="P134" s="242"/>
    </row>
    <row r="135" spans="4:16">
      <c r="D135" s="307"/>
      <c r="P135" s="242"/>
    </row>
    <row r="136" spans="4:21">
      <c r="D136" s="307"/>
      <c r="O136" s="289" t="s">
        <v>297</v>
      </c>
      <c r="P136" s="289" t="s">
        <v>42</v>
      </c>
      <c r="Q136" s="289" t="s">
        <v>43</v>
      </c>
      <c r="R136" s="289" t="s">
        <v>44</v>
      </c>
      <c r="S136" s="289" t="s">
        <v>45</v>
      </c>
      <c r="T136" s="289" t="s">
        <v>46</v>
      </c>
      <c r="U136" s="289" t="s">
        <v>47</v>
      </c>
    </row>
    <row r="137" ht="31.5" spans="4:21">
      <c r="D137" s="307"/>
      <c r="O137" s="353" t="s">
        <v>298</v>
      </c>
      <c r="P137" s="381">
        <f ca="1">P131*100/'TEST MARKS '!$D$136</f>
        <v>93.859649122807</v>
      </c>
      <c r="Q137" s="381">
        <f ca="1">Q131*100/'TEST MARKS '!$D$136</f>
        <v>93.859649122807</v>
      </c>
      <c r="R137" s="381">
        <f ca="1">R131*100/'TEST MARKS '!$D$136</f>
        <v>93.859649122807</v>
      </c>
      <c r="S137" s="381">
        <f ca="1">S131*100/'TEST MARKS '!$D$136</f>
        <v>93.859649122807</v>
      </c>
      <c r="T137" s="381">
        <f ca="1">T131*100/'TEST MARKS '!$D$136</f>
        <v>93.859649122807</v>
      </c>
      <c r="U137" s="381">
        <f ca="1">U131*100/'TEST MARKS '!$D$136</f>
        <v>92.9824561403509</v>
      </c>
    </row>
    <row r="138" spans="4:4">
      <c r="D138" s="307"/>
    </row>
    <row r="139" spans="4:4">
      <c r="D139" s="307"/>
    </row>
    <row r="140" spans="4:4">
      <c r="D140" s="307"/>
    </row>
    <row r="141" spans="4:4">
      <c r="D141" s="307"/>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row r="2012" spans="4:4">
      <c r="D2012" s="307"/>
    </row>
    <row r="2013" spans="4:4">
      <c r="D2013" s="307"/>
    </row>
    <row r="2014" spans="4:4">
      <c r="D2014" s="307"/>
    </row>
    <row r="2015" spans="4:4">
      <c r="D2015" s="307"/>
    </row>
    <row r="2016" spans="4:4">
      <c r="D2016" s="307"/>
    </row>
  </sheetData>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I123" workbookViewId="0">
      <selection activeCell="Q147" sqref="Q147"/>
    </sheetView>
  </sheetViews>
  <sheetFormatPr defaultColWidth="17.1428571428571" defaultRowHeight="15.75"/>
  <cols>
    <col min="1" max="1" width="7.71428571428571" style="242" customWidth="1"/>
    <col min="2" max="2" width="32.4285714285714" style="243" customWidth="1"/>
    <col min="3" max="3" width="14.2857142857143" style="314" customWidth="1"/>
    <col min="4" max="4" width="10.1428571428571" style="242" customWidth="1"/>
    <col min="5" max="5" width="11.1428571428571" style="242" customWidth="1"/>
    <col min="6" max="6" width="12.2857142857143" style="314" customWidth="1"/>
    <col min="7" max="8" width="12" style="242" customWidth="1"/>
    <col min="9" max="9" width="13.1428571428571" style="314" customWidth="1"/>
    <col min="10" max="16" width="17.1428571428571" style="242" customWidth="1"/>
    <col min="17" max="22" width="17.1428571428571" style="243" customWidth="1"/>
    <col min="23" max="16384" width="17.1428571428571" style="243"/>
  </cols>
  <sheetData>
    <row r="1" ht="30" spans="2:9">
      <c r="B1" s="244" t="s">
        <v>299</v>
      </c>
      <c r="C1" s="244"/>
      <c r="D1" s="244"/>
      <c r="E1" s="244"/>
      <c r="F1" s="244"/>
      <c r="G1" s="244"/>
      <c r="H1" s="244"/>
      <c r="I1" s="244"/>
    </row>
    <row r="2" ht="20.25" spans="2:9">
      <c r="B2" s="245" t="s">
        <v>300</v>
      </c>
      <c r="C2" s="245"/>
      <c r="D2" s="245"/>
      <c r="E2" s="245"/>
      <c r="F2" s="245"/>
      <c r="G2" s="245"/>
      <c r="H2" s="245"/>
      <c r="I2" s="245"/>
    </row>
    <row r="3" ht="33.75" customHeight="1" spans="2:9">
      <c r="B3" s="245"/>
      <c r="C3" s="245"/>
      <c r="D3" s="361" t="s">
        <v>301</v>
      </c>
      <c r="E3" s="361"/>
      <c r="F3" s="361"/>
      <c r="G3" s="361"/>
      <c r="H3" s="361"/>
      <c r="I3" s="245"/>
    </row>
    <row r="4" ht="20.25" spans="2:21">
      <c r="B4" s="246" t="s">
        <v>302</v>
      </c>
      <c r="C4" s="246"/>
      <c r="D4" s="246"/>
      <c r="E4" s="246"/>
      <c r="F4" s="246"/>
      <c r="G4" s="246"/>
      <c r="H4" s="246"/>
      <c r="I4" s="246"/>
      <c r="P4" s="375" t="s">
        <v>303</v>
      </c>
      <c r="Q4" s="375"/>
      <c r="R4" s="375"/>
      <c r="S4" s="375"/>
      <c r="T4" s="375"/>
      <c r="U4" s="375"/>
    </row>
    <row r="5" customHeight="1" spans="1:21">
      <c r="A5" s="247" t="s">
        <v>34</v>
      </c>
      <c r="B5" s="247" t="s">
        <v>35</v>
      </c>
      <c r="C5" s="362" t="s">
        <v>36</v>
      </c>
      <c r="D5" s="248"/>
      <c r="E5" s="249"/>
      <c r="F5" s="248"/>
      <c r="G5" s="249"/>
      <c r="H5" s="249"/>
      <c r="I5" s="248"/>
      <c r="J5" s="376" t="s">
        <v>304</v>
      </c>
      <c r="K5" s="377"/>
      <c r="L5" s="377"/>
      <c r="M5" s="377"/>
      <c r="N5" s="377"/>
      <c r="O5" s="377"/>
      <c r="P5" s="242" t="s">
        <v>286</v>
      </c>
      <c r="Q5" s="242"/>
      <c r="R5" s="242"/>
      <c r="S5" s="242"/>
      <c r="T5" s="242"/>
      <c r="U5" s="242"/>
    </row>
    <row r="6" customHeight="1" spans="1:21">
      <c r="A6" s="251"/>
      <c r="B6" s="251"/>
      <c r="C6" s="363"/>
      <c r="D6" s="252"/>
      <c r="E6" s="253"/>
      <c r="F6" s="252"/>
      <c r="G6" s="253"/>
      <c r="H6" s="253"/>
      <c r="I6" s="252"/>
      <c r="J6" s="337"/>
      <c r="K6" s="343"/>
      <c r="L6" s="343"/>
      <c r="M6" s="343"/>
      <c r="N6" s="343"/>
      <c r="O6" s="343"/>
      <c r="P6" s="378"/>
      <c r="Q6" s="378"/>
      <c r="R6" s="378"/>
      <c r="S6" s="378"/>
      <c r="T6" s="378"/>
      <c r="U6" s="378"/>
    </row>
    <row r="7" customHeight="1" spans="1:21">
      <c r="A7" s="251"/>
      <c r="B7" s="251"/>
      <c r="C7" s="363"/>
      <c r="D7" s="364" t="s">
        <v>287</v>
      </c>
      <c r="E7" s="365" t="s">
        <v>288</v>
      </c>
      <c r="F7" s="366" t="s">
        <v>293</v>
      </c>
      <c r="G7" s="367" t="s">
        <v>289</v>
      </c>
      <c r="H7" s="368" t="s">
        <v>290</v>
      </c>
      <c r="I7" s="379" t="s">
        <v>290</v>
      </c>
      <c r="J7" s="364" t="s">
        <v>287</v>
      </c>
      <c r="K7" s="365" t="s">
        <v>288</v>
      </c>
      <c r="L7" s="366" t="s">
        <v>293</v>
      </c>
      <c r="M7" s="367" t="s">
        <v>289</v>
      </c>
      <c r="N7" s="368" t="s">
        <v>290</v>
      </c>
      <c r="O7" s="379" t="s">
        <v>290</v>
      </c>
      <c r="P7" s="364" t="s">
        <v>287</v>
      </c>
      <c r="Q7" s="365" t="s">
        <v>288</v>
      </c>
      <c r="R7" s="366" t="s">
        <v>293</v>
      </c>
      <c r="S7" s="367" t="s">
        <v>289</v>
      </c>
      <c r="T7" s="368" t="s">
        <v>290</v>
      </c>
      <c r="U7" s="379" t="s">
        <v>290</v>
      </c>
    </row>
    <row r="8" ht="16.5" spans="1:21">
      <c r="A8" s="257"/>
      <c r="B8" s="257"/>
      <c r="C8" s="369"/>
      <c r="D8" s="370" t="s">
        <v>42</v>
      </c>
      <c r="E8" s="371" t="s">
        <v>43</v>
      </c>
      <c r="F8" s="372" t="s">
        <v>44</v>
      </c>
      <c r="G8" s="373" t="s">
        <v>45</v>
      </c>
      <c r="H8" s="374" t="s">
        <v>46</v>
      </c>
      <c r="I8" s="380" t="s">
        <v>47</v>
      </c>
      <c r="J8" s="370" t="s">
        <v>42</v>
      </c>
      <c r="K8" s="371" t="s">
        <v>43</v>
      </c>
      <c r="L8" s="372" t="s">
        <v>44</v>
      </c>
      <c r="M8" s="373" t="s">
        <v>45</v>
      </c>
      <c r="N8" s="374" t="s">
        <v>46</v>
      </c>
      <c r="O8" s="380" t="s">
        <v>47</v>
      </c>
      <c r="P8" s="370" t="s">
        <v>42</v>
      </c>
      <c r="Q8" s="371" t="s">
        <v>43</v>
      </c>
      <c r="R8" s="372" t="s">
        <v>44</v>
      </c>
      <c r="S8" s="373" t="s">
        <v>45</v>
      </c>
      <c r="T8" s="374" t="s">
        <v>46</v>
      </c>
      <c r="U8" s="380" t="s">
        <v>47</v>
      </c>
    </row>
    <row r="9" spans="1:21">
      <c r="A9" s="324">
        <f>'TEST MARKS '!A10</f>
        <v>1</v>
      </c>
      <c r="B9" s="324" t="e">
        <f>'TEST MARKS '!#REF!</f>
        <v>#REF!</v>
      </c>
      <c r="C9" s="324" t="e">
        <f>'TEST MARKS '!#REF!</f>
        <v>#REF!</v>
      </c>
      <c r="D9" s="324" t="e">
        <f>'TEST MARKS '!#REF!</f>
        <v>#REF!</v>
      </c>
      <c r="E9" s="324" t="e">
        <f>'TEST MARKS '!#REF!</f>
        <v>#REF!</v>
      </c>
      <c r="F9" s="324" t="e">
        <f>'TEST MARKS '!#REF!</f>
        <v>#REF!</v>
      </c>
      <c r="G9" s="324" t="e">
        <f>'TEST MARKS '!#REF!</f>
        <v>#REF!</v>
      </c>
      <c r="H9" s="324" t="e">
        <f>'TEST MARKS '!#REF!</f>
        <v>#REF!</v>
      </c>
      <c r="I9" s="324" t="e">
        <f>'TEST MARKS '!#REF!</f>
        <v>#REF!</v>
      </c>
      <c r="J9" s="339" t="e">
        <f>D9/'TEST MARKS '!$J$133*100</f>
        <v>#REF!</v>
      </c>
      <c r="K9" s="339" t="e">
        <f>E9/'TEST MARKS '!$K$133*100</f>
        <v>#REF!</v>
      </c>
      <c r="L9" s="339" t="e">
        <f>F9/'TEST MARKS '!$L$133*100</f>
        <v>#REF!</v>
      </c>
      <c r="M9" s="339" t="e">
        <f>G9/'TEST MARKS '!$M$133*100</f>
        <v>#REF!</v>
      </c>
      <c r="N9" s="339" t="e">
        <f>H9/'TEST MARKS '!$N$133*100</f>
        <v>#REF!</v>
      </c>
      <c r="O9" s="339" t="e">
        <f>I9/'TEST MARKS '!$O$133*100</f>
        <v>#REF!</v>
      </c>
      <c r="P9" s="339" t="e">
        <f>IF(J9&lt;'TEST MARKS '!$D$138,"N","Y")</f>
        <v>#REF!</v>
      </c>
      <c r="Q9" s="339" t="e">
        <f>IF(K9&lt;'TEST MARKS '!$D$138,"N","Y")</f>
        <v>#REF!</v>
      </c>
      <c r="R9" s="339" t="e">
        <f>IF(L9&lt;'TEST MARKS '!$D$138,"N","Y")</f>
        <v>#REF!</v>
      </c>
      <c r="S9" s="339" t="e">
        <f>IF(M9&lt;'TEST MARKS '!$D$138,"N","Y")</f>
        <v>#REF!</v>
      </c>
      <c r="T9" s="339" t="e">
        <f>IF(N9&lt;'TEST MARKS '!$D$138,"N","Y")</f>
        <v>#REF!</v>
      </c>
      <c r="U9" s="339" t="e">
        <f>IF(O9&lt;'TEST MARKS '!$D$138,"N","Y")</f>
        <v>#REF!</v>
      </c>
    </row>
    <row r="10" spans="1:21">
      <c r="A10" s="324">
        <f>'TEST MARKS '!A11</f>
        <v>2</v>
      </c>
      <c r="B10" s="324" t="e">
        <f>'TEST MARKS '!#REF!</f>
        <v>#REF!</v>
      </c>
      <c r="C10" s="324" t="e">
        <f>'TEST MARKS '!#REF!</f>
        <v>#REF!</v>
      </c>
      <c r="D10" s="324" t="e">
        <f>'TEST MARKS '!#REF!</f>
        <v>#REF!</v>
      </c>
      <c r="E10" s="324" t="e">
        <f>'TEST MARKS '!#REF!</f>
        <v>#REF!</v>
      </c>
      <c r="F10" s="324" t="e">
        <f>'TEST MARKS '!#REF!</f>
        <v>#REF!</v>
      </c>
      <c r="G10" s="324" t="e">
        <f>'TEST MARKS '!#REF!</f>
        <v>#REF!</v>
      </c>
      <c r="H10" s="324" t="e">
        <f>'TEST MARKS '!#REF!</f>
        <v>#REF!</v>
      </c>
      <c r="I10" s="324" t="e">
        <f>'TEST MARKS '!#REF!</f>
        <v>#REF!</v>
      </c>
      <c r="J10" s="339" t="e">
        <f>D10/'TEST MARKS '!$J$133*100</f>
        <v>#REF!</v>
      </c>
      <c r="K10" s="339" t="e">
        <f>E10/'TEST MARKS '!$K$133*100</f>
        <v>#REF!</v>
      </c>
      <c r="L10" s="339" t="e">
        <f>F10/'TEST MARKS '!$L$133*100</f>
        <v>#REF!</v>
      </c>
      <c r="M10" s="339" t="e">
        <f>G10/'TEST MARKS '!$M$133*100</f>
        <v>#REF!</v>
      </c>
      <c r="N10" s="339" t="e">
        <f>H10/'TEST MARKS '!$N$133*100</f>
        <v>#REF!</v>
      </c>
      <c r="O10" s="339" t="e">
        <f>I10/'TEST MARKS '!$O$133*100</f>
        <v>#REF!</v>
      </c>
      <c r="P10" s="339" t="e">
        <f>IF(J10&lt;'TEST MARKS '!$D$138,"N","Y")</f>
        <v>#REF!</v>
      </c>
      <c r="Q10" s="339" t="e">
        <f>IF(K10&lt;'TEST MARKS '!$D$138,"N","Y")</f>
        <v>#REF!</v>
      </c>
      <c r="R10" s="339" t="e">
        <f>IF(L10&lt;'TEST MARKS '!$D$138,"N","Y")</f>
        <v>#REF!</v>
      </c>
      <c r="S10" s="339" t="e">
        <f>IF(M10&lt;'TEST MARKS '!$D$138,"N","Y")</f>
        <v>#REF!</v>
      </c>
      <c r="T10" s="339" t="e">
        <f>IF(N10&lt;'TEST MARKS '!$D$138,"N","Y")</f>
        <v>#REF!</v>
      </c>
      <c r="U10" s="339" t="e">
        <f>IF(O10&lt;'TEST MARKS '!$D$138,"N","Y")</f>
        <v>#REF!</v>
      </c>
    </row>
    <row r="11" spans="1:21">
      <c r="A11" s="324">
        <f>'TEST MARKS '!A12</f>
        <v>3</v>
      </c>
      <c r="B11" s="324" t="str">
        <f>'TEST MARKS '!B10</f>
        <v>AFTAB AHMED WALA</v>
      </c>
      <c r="C11" s="324" t="str">
        <f>'TEST MARKS '!C10</f>
        <v>1SG15ME004</v>
      </c>
      <c r="D11" s="324" t="e">
        <f>'TEST MARKS '!#REF!</f>
        <v>#REF!</v>
      </c>
      <c r="E11" s="324" t="e">
        <f>'TEST MARKS '!#REF!</f>
        <v>#REF!</v>
      </c>
      <c r="F11" s="324" t="e">
        <f>'TEST MARKS '!#REF!</f>
        <v>#REF!</v>
      </c>
      <c r="G11" s="324" t="e">
        <f>'TEST MARKS '!#REF!</f>
        <v>#REF!</v>
      </c>
      <c r="H11" s="324" t="e">
        <f>'TEST MARKS '!#REF!</f>
        <v>#REF!</v>
      </c>
      <c r="I11" s="324" t="e">
        <f>'TEST MARKS '!#REF!</f>
        <v>#REF!</v>
      </c>
      <c r="J11" s="339" t="e">
        <f>D11/'TEST MARKS '!$J$133*100</f>
        <v>#REF!</v>
      </c>
      <c r="K11" s="339" t="e">
        <f>E11/'TEST MARKS '!$K$133*100</f>
        <v>#REF!</v>
      </c>
      <c r="L11" s="339" t="e">
        <f>F11/'TEST MARKS '!$L$133*100</f>
        <v>#REF!</v>
      </c>
      <c r="M11" s="339" t="e">
        <f>G11/'TEST MARKS '!$M$133*100</f>
        <v>#REF!</v>
      </c>
      <c r="N11" s="339" t="e">
        <f>H11/'TEST MARKS '!$N$133*100</f>
        <v>#REF!</v>
      </c>
      <c r="O11" s="339" t="e">
        <f>I11/'TEST MARKS '!$O$133*100</f>
        <v>#REF!</v>
      </c>
      <c r="P11" s="339" t="e">
        <f>IF(J11&lt;'TEST MARKS '!$D$138,"N","Y")</f>
        <v>#REF!</v>
      </c>
      <c r="Q11" s="339" t="e">
        <f>IF(K11&lt;'TEST MARKS '!$D$138,"N","Y")</f>
        <v>#REF!</v>
      </c>
      <c r="R11" s="339" t="e">
        <f>IF(L11&lt;'TEST MARKS '!$D$138,"N","Y")</f>
        <v>#REF!</v>
      </c>
      <c r="S11" s="339" t="e">
        <f>IF(M11&lt;'TEST MARKS '!$D$138,"N","Y")</f>
        <v>#REF!</v>
      </c>
      <c r="T11" s="339" t="e">
        <f>IF(N11&lt;'TEST MARKS '!$D$138,"N","Y")</f>
        <v>#REF!</v>
      </c>
      <c r="U11" s="339" t="e">
        <f>IF(O11&lt;'TEST MARKS '!$D$138,"N","Y")</f>
        <v>#REF!</v>
      </c>
    </row>
    <row r="12" spans="1:21">
      <c r="A12" s="324">
        <f>'TEST MARKS '!A13</f>
        <v>4</v>
      </c>
      <c r="B12" s="324" t="e">
        <f>'TEST MARKS '!#REF!</f>
        <v>#REF!</v>
      </c>
      <c r="C12" s="324" t="e">
        <f>'TEST MARKS '!#REF!</f>
        <v>#REF!</v>
      </c>
      <c r="D12" s="324" t="e">
        <f>'TEST MARKS '!#REF!</f>
        <v>#REF!</v>
      </c>
      <c r="E12" s="324" t="e">
        <f>'TEST MARKS '!#REF!</f>
        <v>#REF!</v>
      </c>
      <c r="F12" s="324" t="e">
        <f>'TEST MARKS '!#REF!</f>
        <v>#REF!</v>
      </c>
      <c r="G12" s="324" t="e">
        <f>'TEST MARKS '!#REF!</f>
        <v>#REF!</v>
      </c>
      <c r="H12" s="324" t="e">
        <f>'TEST MARKS '!#REF!</f>
        <v>#REF!</v>
      </c>
      <c r="I12" s="324" t="e">
        <f>'TEST MARKS '!#REF!</f>
        <v>#REF!</v>
      </c>
      <c r="J12" s="339" t="e">
        <f>D12/'TEST MARKS '!$J$133*100</f>
        <v>#REF!</v>
      </c>
      <c r="K12" s="339" t="e">
        <f>E12/'TEST MARKS '!$K$133*100</f>
        <v>#REF!</v>
      </c>
      <c r="L12" s="339" t="e">
        <f>F12/'TEST MARKS '!$L$133*100</f>
        <v>#REF!</v>
      </c>
      <c r="M12" s="339" t="e">
        <f>G12/'TEST MARKS '!$M$133*100</f>
        <v>#REF!</v>
      </c>
      <c r="N12" s="339" t="e">
        <f>H12/'TEST MARKS '!$N$133*100</f>
        <v>#REF!</v>
      </c>
      <c r="O12" s="339" t="e">
        <f>I12/'TEST MARKS '!$O$133*100</f>
        <v>#REF!</v>
      </c>
      <c r="P12" s="339" t="e">
        <f>IF(J12&lt;'TEST MARKS '!$D$138,"N","Y")</f>
        <v>#REF!</v>
      </c>
      <c r="Q12" s="339" t="e">
        <f>IF(K12&lt;'TEST MARKS '!$D$138,"N","Y")</f>
        <v>#REF!</v>
      </c>
      <c r="R12" s="339" t="e">
        <f>IF(L12&lt;'TEST MARKS '!$D$138,"N","Y")</f>
        <v>#REF!</v>
      </c>
      <c r="S12" s="339" t="e">
        <f>IF(M12&lt;'TEST MARKS '!$D$138,"N","Y")</f>
        <v>#REF!</v>
      </c>
      <c r="T12" s="339" t="e">
        <f>IF(N12&lt;'TEST MARKS '!$D$138,"N","Y")</f>
        <v>#REF!</v>
      </c>
      <c r="U12" s="339" t="e">
        <f>IF(O12&lt;'TEST MARKS '!$D$138,"N","Y")</f>
        <v>#REF!</v>
      </c>
    </row>
    <row r="13" spans="1:21">
      <c r="A13" s="324">
        <f>'TEST MARKS '!A14</f>
        <v>5</v>
      </c>
      <c r="B13" s="324" t="str">
        <f>'TEST MARKS '!B11</f>
        <v>AJEYA.V</v>
      </c>
      <c r="C13" s="324" t="str">
        <f>'TEST MARKS '!C11</f>
        <v>1SG15ME006</v>
      </c>
      <c r="D13" s="324" t="e">
        <f>'TEST MARKS '!#REF!</f>
        <v>#REF!</v>
      </c>
      <c r="E13" s="324" t="e">
        <f>'TEST MARKS '!#REF!</f>
        <v>#REF!</v>
      </c>
      <c r="F13" s="324" t="e">
        <f>'TEST MARKS '!#REF!</f>
        <v>#REF!</v>
      </c>
      <c r="G13" s="324" t="e">
        <f>'TEST MARKS '!#REF!</f>
        <v>#REF!</v>
      </c>
      <c r="H13" s="324" t="e">
        <f>'TEST MARKS '!#REF!</f>
        <v>#REF!</v>
      </c>
      <c r="I13" s="324" t="e">
        <f>'TEST MARKS '!#REF!</f>
        <v>#REF!</v>
      </c>
      <c r="J13" s="339" t="e">
        <f>D13/'TEST MARKS '!$J$133*100</f>
        <v>#REF!</v>
      </c>
      <c r="K13" s="339" t="e">
        <f>E13/'TEST MARKS '!$K$133*100</f>
        <v>#REF!</v>
      </c>
      <c r="L13" s="339" t="e">
        <f>F13/'TEST MARKS '!$L$133*100</f>
        <v>#REF!</v>
      </c>
      <c r="M13" s="339" t="e">
        <f>G13/'TEST MARKS '!$M$133*100</f>
        <v>#REF!</v>
      </c>
      <c r="N13" s="339" t="e">
        <f>H13/'TEST MARKS '!$N$133*100</f>
        <v>#REF!</v>
      </c>
      <c r="O13" s="339" t="e">
        <f>I13/'TEST MARKS '!$O$133*100</f>
        <v>#REF!</v>
      </c>
      <c r="P13" s="339" t="e">
        <f>IF(J13&lt;'TEST MARKS '!$D$138,"N","Y")</f>
        <v>#REF!</v>
      </c>
      <c r="Q13" s="339" t="e">
        <f>IF(K13&lt;'TEST MARKS '!$D$138,"N","Y")</f>
        <v>#REF!</v>
      </c>
      <c r="R13" s="339" t="e">
        <f>IF(L13&lt;'TEST MARKS '!$D$138,"N","Y")</f>
        <v>#REF!</v>
      </c>
      <c r="S13" s="339" t="e">
        <f>IF(M13&lt;'TEST MARKS '!$D$138,"N","Y")</f>
        <v>#REF!</v>
      </c>
      <c r="T13" s="339" t="e">
        <f>IF(N13&lt;'TEST MARKS '!$D$138,"N","Y")</f>
        <v>#REF!</v>
      </c>
      <c r="U13" s="339" t="e">
        <f>IF(O13&lt;'TEST MARKS '!$D$138,"N","Y")</f>
        <v>#REF!</v>
      </c>
    </row>
    <row r="14" spans="1:21">
      <c r="A14" s="324">
        <f>'TEST MARKS '!A15</f>
        <v>6</v>
      </c>
      <c r="B14" s="324" t="str">
        <f>'TEST MARKS '!B12</f>
        <v>AJITH S P</v>
      </c>
      <c r="C14" s="324" t="str">
        <f>'TEST MARKS '!C12</f>
        <v>1SG15ME007</v>
      </c>
      <c r="D14" s="324" t="e">
        <f>'TEST MARKS '!#REF!</f>
        <v>#REF!</v>
      </c>
      <c r="E14" s="324" t="e">
        <f>'TEST MARKS '!#REF!</f>
        <v>#REF!</v>
      </c>
      <c r="F14" s="324" t="e">
        <f>'TEST MARKS '!#REF!</f>
        <v>#REF!</v>
      </c>
      <c r="G14" s="324" t="e">
        <f>'TEST MARKS '!#REF!</f>
        <v>#REF!</v>
      </c>
      <c r="H14" s="324" t="e">
        <f>'TEST MARKS '!#REF!</f>
        <v>#REF!</v>
      </c>
      <c r="I14" s="324" t="e">
        <f>'TEST MARKS '!#REF!</f>
        <v>#REF!</v>
      </c>
      <c r="J14" s="339" t="e">
        <f>D14/'TEST MARKS '!$J$133*100</f>
        <v>#REF!</v>
      </c>
      <c r="K14" s="339" t="e">
        <f>E14/'TEST MARKS '!$K$133*100</f>
        <v>#REF!</v>
      </c>
      <c r="L14" s="339" t="e">
        <f>F14/'TEST MARKS '!$L$133*100</f>
        <v>#REF!</v>
      </c>
      <c r="M14" s="339" t="e">
        <f>G14/'TEST MARKS '!$M$133*100</f>
        <v>#REF!</v>
      </c>
      <c r="N14" s="339" t="e">
        <f>H14/'TEST MARKS '!$N$133*100</f>
        <v>#REF!</v>
      </c>
      <c r="O14" s="339" t="e">
        <f>I14/'TEST MARKS '!$O$133*100</f>
        <v>#REF!</v>
      </c>
      <c r="P14" s="339" t="e">
        <f>IF(J14&lt;'TEST MARKS '!$D$138,"N","Y")</f>
        <v>#REF!</v>
      </c>
      <c r="Q14" s="339" t="e">
        <f>IF(K14&lt;'TEST MARKS '!$D$138,"N","Y")</f>
        <v>#REF!</v>
      </c>
      <c r="R14" s="339" t="e">
        <f>IF(L14&lt;'TEST MARKS '!$D$138,"N","Y")</f>
        <v>#REF!</v>
      </c>
      <c r="S14" s="339" t="e">
        <f>IF(M14&lt;'TEST MARKS '!$D$138,"N","Y")</f>
        <v>#REF!</v>
      </c>
      <c r="T14" s="339" t="e">
        <f>IF(N14&lt;'TEST MARKS '!$D$138,"N","Y")</f>
        <v>#REF!</v>
      </c>
      <c r="U14" s="339" t="e">
        <f>IF(O14&lt;'TEST MARKS '!$D$138,"N","Y")</f>
        <v>#REF!</v>
      </c>
    </row>
    <row r="15" spans="1:21">
      <c r="A15" s="324">
        <f>'TEST MARKS '!A16</f>
        <v>7</v>
      </c>
      <c r="B15" s="324" t="str">
        <f>'TEST MARKS '!B13</f>
        <v>AKSHAY S</v>
      </c>
      <c r="C15" s="324" t="str">
        <f>'TEST MARKS '!C13</f>
        <v>1SG15ME008</v>
      </c>
      <c r="D15" s="324" t="e">
        <f>'TEST MARKS '!#REF!</f>
        <v>#REF!</v>
      </c>
      <c r="E15" s="324" t="e">
        <f>'TEST MARKS '!#REF!</f>
        <v>#REF!</v>
      </c>
      <c r="F15" s="324" t="e">
        <f>'TEST MARKS '!#REF!</f>
        <v>#REF!</v>
      </c>
      <c r="G15" s="324" t="e">
        <f>'TEST MARKS '!#REF!</f>
        <v>#REF!</v>
      </c>
      <c r="H15" s="324" t="e">
        <f>'TEST MARKS '!#REF!</f>
        <v>#REF!</v>
      </c>
      <c r="I15" s="324" t="e">
        <f>'TEST MARKS '!#REF!</f>
        <v>#REF!</v>
      </c>
      <c r="J15" s="339" t="e">
        <f>D15/'TEST MARKS '!$J$133*100</f>
        <v>#REF!</v>
      </c>
      <c r="K15" s="339" t="e">
        <f>E15/'TEST MARKS '!$K$133*100</f>
        <v>#REF!</v>
      </c>
      <c r="L15" s="339" t="e">
        <f>F15/'TEST MARKS '!$L$133*100</f>
        <v>#REF!</v>
      </c>
      <c r="M15" s="339" t="e">
        <f>G15/'TEST MARKS '!$M$133*100</f>
        <v>#REF!</v>
      </c>
      <c r="N15" s="339" t="e">
        <f>H15/'TEST MARKS '!$N$133*100</f>
        <v>#REF!</v>
      </c>
      <c r="O15" s="339" t="e">
        <f>I15/'TEST MARKS '!$O$133*100</f>
        <v>#REF!</v>
      </c>
      <c r="P15" s="339" t="e">
        <f>IF(J15&lt;'TEST MARKS '!$D$138,"N","Y")</f>
        <v>#REF!</v>
      </c>
      <c r="Q15" s="339" t="e">
        <f>IF(K15&lt;'TEST MARKS '!$D$138,"N","Y")</f>
        <v>#REF!</v>
      </c>
      <c r="R15" s="339" t="e">
        <f>IF(L15&lt;'TEST MARKS '!$D$138,"N","Y")</f>
        <v>#REF!</v>
      </c>
      <c r="S15" s="339" t="e">
        <f>IF(M15&lt;'TEST MARKS '!$D$138,"N","Y")</f>
        <v>#REF!</v>
      </c>
      <c r="T15" s="339" t="e">
        <f>IF(N15&lt;'TEST MARKS '!$D$138,"N","Y")</f>
        <v>#REF!</v>
      </c>
      <c r="U15" s="339" t="e">
        <f>IF(O15&lt;'TEST MARKS '!$D$138,"N","Y")</f>
        <v>#REF!</v>
      </c>
    </row>
    <row r="16" spans="1:21">
      <c r="A16" s="324">
        <f>'TEST MARKS '!A17</f>
        <v>8</v>
      </c>
      <c r="B16" s="324" t="str">
        <f>'TEST MARKS '!B14</f>
        <v>AMITH.R</v>
      </c>
      <c r="C16" s="324" t="str">
        <f>'TEST MARKS '!C14</f>
        <v>1SG15ME010</v>
      </c>
      <c r="D16" s="324" t="e">
        <f>'TEST MARKS '!#REF!</f>
        <v>#REF!</v>
      </c>
      <c r="E16" s="324" t="e">
        <f>'TEST MARKS '!#REF!</f>
        <v>#REF!</v>
      </c>
      <c r="F16" s="324" t="e">
        <f>'TEST MARKS '!#REF!</f>
        <v>#REF!</v>
      </c>
      <c r="G16" s="324" t="e">
        <f>'TEST MARKS '!#REF!</f>
        <v>#REF!</v>
      </c>
      <c r="H16" s="324" t="e">
        <f>'TEST MARKS '!#REF!</f>
        <v>#REF!</v>
      </c>
      <c r="I16" s="324" t="e">
        <f>'TEST MARKS '!#REF!</f>
        <v>#REF!</v>
      </c>
      <c r="J16" s="339" t="e">
        <f>D16/'TEST MARKS '!$J$133*100</f>
        <v>#REF!</v>
      </c>
      <c r="K16" s="339" t="e">
        <f>E16/'TEST MARKS '!$K$133*100</f>
        <v>#REF!</v>
      </c>
      <c r="L16" s="339" t="e">
        <f>F16/'TEST MARKS '!$L$133*100</f>
        <v>#REF!</v>
      </c>
      <c r="M16" s="339" t="e">
        <f>G16/'TEST MARKS '!$M$133*100</f>
        <v>#REF!</v>
      </c>
      <c r="N16" s="339" t="e">
        <f>H16/'TEST MARKS '!$N$133*100</f>
        <v>#REF!</v>
      </c>
      <c r="O16" s="339" t="e">
        <f>I16/'TEST MARKS '!$O$133*100</f>
        <v>#REF!</v>
      </c>
      <c r="P16" s="339" t="e">
        <f>IF(J16&lt;'TEST MARKS '!$D$138,"N","Y")</f>
        <v>#REF!</v>
      </c>
      <c r="Q16" s="339" t="e">
        <f>IF(K16&lt;'TEST MARKS '!$D$138,"N","Y")</f>
        <v>#REF!</v>
      </c>
      <c r="R16" s="339" t="e">
        <f>IF(L16&lt;'TEST MARKS '!$D$138,"N","Y")</f>
        <v>#REF!</v>
      </c>
      <c r="S16" s="339" t="e">
        <f>IF(M16&lt;'TEST MARKS '!$D$138,"N","Y")</f>
        <v>#REF!</v>
      </c>
      <c r="T16" s="339" t="e">
        <f>IF(N16&lt;'TEST MARKS '!$D$138,"N","Y")</f>
        <v>#REF!</v>
      </c>
      <c r="U16" s="339" t="e">
        <f>IF(O16&lt;'TEST MARKS '!$D$138,"N","Y")</f>
        <v>#REF!</v>
      </c>
    </row>
    <row r="17" spans="1:21">
      <c r="A17" s="324">
        <f>'TEST MARKS '!A18</f>
        <v>9</v>
      </c>
      <c r="B17" s="324" t="str">
        <f>'TEST MARKS '!B15</f>
        <v>ANIL KUMAR C</v>
      </c>
      <c r="C17" s="324" t="str">
        <f>'TEST MARKS '!C15</f>
        <v>1SG15ME011</v>
      </c>
      <c r="D17" s="324" t="e">
        <f>'TEST MARKS '!#REF!</f>
        <v>#REF!</v>
      </c>
      <c r="E17" s="324" t="e">
        <f>'TEST MARKS '!#REF!</f>
        <v>#REF!</v>
      </c>
      <c r="F17" s="324" t="e">
        <f>'TEST MARKS '!#REF!</f>
        <v>#REF!</v>
      </c>
      <c r="G17" s="324" t="e">
        <f>'TEST MARKS '!#REF!</f>
        <v>#REF!</v>
      </c>
      <c r="H17" s="324" t="e">
        <f>'TEST MARKS '!#REF!</f>
        <v>#REF!</v>
      </c>
      <c r="I17" s="324" t="e">
        <f>'TEST MARKS '!#REF!</f>
        <v>#REF!</v>
      </c>
      <c r="J17" s="339" t="e">
        <f>D17/'TEST MARKS '!$J$133*100</f>
        <v>#REF!</v>
      </c>
      <c r="K17" s="339" t="e">
        <f>E17/'TEST MARKS '!$K$133*100</f>
        <v>#REF!</v>
      </c>
      <c r="L17" s="339" t="e">
        <f>F17/'TEST MARKS '!$L$133*100</f>
        <v>#REF!</v>
      </c>
      <c r="M17" s="339" t="e">
        <f>G17/'TEST MARKS '!$M$133*100</f>
        <v>#REF!</v>
      </c>
      <c r="N17" s="339" t="e">
        <f>H17/'TEST MARKS '!$N$133*100</f>
        <v>#REF!</v>
      </c>
      <c r="O17" s="339" t="e">
        <f>I17/'TEST MARKS '!$O$133*100</f>
        <v>#REF!</v>
      </c>
      <c r="P17" s="339" t="e">
        <f>IF(J17&lt;'TEST MARKS '!$D$138,"N","Y")</f>
        <v>#REF!</v>
      </c>
      <c r="Q17" s="339" t="e">
        <f>IF(K17&lt;'TEST MARKS '!$D$138,"N","Y")</f>
        <v>#REF!</v>
      </c>
      <c r="R17" s="339" t="e">
        <f>IF(L17&lt;'TEST MARKS '!$D$138,"N","Y")</f>
        <v>#REF!</v>
      </c>
      <c r="S17" s="339" t="e">
        <f>IF(M17&lt;'TEST MARKS '!$D$138,"N","Y")</f>
        <v>#REF!</v>
      </c>
      <c r="T17" s="339" t="e">
        <f>IF(N17&lt;'TEST MARKS '!$D$138,"N","Y")</f>
        <v>#REF!</v>
      </c>
      <c r="U17" s="339" t="e">
        <f>IF(O17&lt;'TEST MARKS '!$D$138,"N","Y")</f>
        <v>#REF!</v>
      </c>
    </row>
    <row r="18" spans="1:21">
      <c r="A18" s="324">
        <f>'TEST MARKS '!A19</f>
        <v>10</v>
      </c>
      <c r="B18" s="324" t="str">
        <f>'TEST MARKS '!B16</f>
        <v>ANIRUDH R K</v>
      </c>
      <c r="C18" s="324" t="str">
        <f>'TEST MARKS '!C16</f>
        <v>1SG15ME012</v>
      </c>
      <c r="D18" s="324" t="e">
        <f>'TEST MARKS '!#REF!</f>
        <v>#REF!</v>
      </c>
      <c r="E18" s="324" t="e">
        <f>'TEST MARKS '!#REF!</f>
        <v>#REF!</v>
      </c>
      <c r="F18" s="324" t="e">
        <f>'TEST MARKS '!#REF!</f>
        <v>#REF!</v>
      </c>
      <c r="G18" s="324" t="e">
        <f>'TEST MARKS '!#REF!</f>
        <v>#REF!</v>
      </c>
      <c r="H18" s="324" t="e">
        <f>'TEST MARKS '!#REF!</f>
        <v>#REF!</v>
      </c>
      <c r="I18" s="324" t="e">
        <f>'TEST MARKS '!#REF!</f>
        <v>#REF!</v>
      </c>
      <c r="J18" s="339" t="e">
        <f>D18/'TEST MARKS '!$J$133*100</f>
        <v>#REF!</v>
      </c>
      <c r="K18" s="339" t="e">
        <f>E18/'TEST MARKS '!$K$133*100</f>
        <v>#REF!</v>
      </c>
      <c r="L18" s="339" t="e">
        <f>F18/'TEST MARKS '!$L$133*100</f>
        <v>#REF!</v>
      </c>
      <c r="M18" s="339" t="e">
        <f>G18/'TEST MARKS '!$M$133*100</f>
        <v>#REF!</v>
      </c>
      <c r="N18" s="339" t="e">
        <f>H18/'TEST MARKS '!$N$133*100</f>
        <v>#REF!</v>
      </c>
      <c r="O18" s="339" t="e">
        <f>I18/'TEST MARKS '!$O$133*100</f>
        <v>#REF!</v>
      </c>
      <c r="P18" s="339" t="e">
        <f>IF(J18&lt;'TEST MARKS '!$D$138,"N","Y")</f>
        <v>#REF!</v>
      </c>
      <c r="Q18" s="339" t="e">
        <f>IF(K18&lt;'TEST MARKS '!$D$138,"N","Y")</f>
        <v>#REF!</v>
      </c>
      <c r="R18" s="339" t="e">
        <f>IF(L18&lt;'TEST MARKS '!$D$138,"N","Y")</f>
        <v>#REF!</v>
      </c>
      <c r="S18" s="339" t="e">
        <f>IF(M18&lt;'TEST MARKS '!$D$138,"N","Y")</f>
        <v>#REF!</v>
      </c>
      <c r="T18" s="339" t="e">
        <f>IF(N18&lt;'TEST MARKS '!$D$138,"N","Y")</f>
        <v>#REF!</v>
      </c>
      <c r="U18" s="339" t="e">
        <f>IF(O18&lt;'TEST MARKS '!$D$138,"N","Y")</f>
        <v>#REF!</v>
      </c>
    </row>
    <row r="19" spans="1:21">
      <c r="A19" s="324">
        <f>'TEST MARKS '!A20</f>
        <v>11</v>
      </c>
      <c r="B19" s="324" t="str">
        <f>'TEST MARKS '!B17</f>
        <v>ARJUN S</v>
      </c>
      <c r="C19" s="324" t="str">
        <f>'TEST MARKS '!C17</f>
        <v>1SG15ME013</v>
      </c>
      <c r="D19" s="324" t="e">
        <f>'TEST MARKS '!#REF!</f>
        <v>#REF!</v>
      </c>
      <c r="E19" s="324" t="e">
        <f>'TEST MARKS '!#REF!</f>
        <v>#REF!</v>
      </c>
      <c r="F19" s="324" t="e">
        <f>'TEST MARKS '!#REF!</f>
        <v>#REF!</v>
      </c>
      <c r="G19" s="324" t="e">
        <f>'TEST MARKS '!#REF!</f>
        <v>#REF!</v>
      </c>
      <c r="H19" s="324" t="e">
        <f>'TEST MARKS '!#REF!</f>
        <v>#REF!</v>
      </c>
      <c r="I19" s="324" t="e">
        <f>'TEST MARKS '!#REF!</f>
        <v>#REF!</v>
      </c>
      <c r="J19" s="339" t="e">
        <f>D19/'TEST MARKS '!$J$133*100</f>
        <v>#REF!</v>
      </c>
      <c r="K19" s="339" t="e">
        <f>E19/'TEST MARKS '!$K$133*100</f>
        <v>#REF!</v>
      </c>
      <c r="L19" s="339" t="e">
        <f>F19/'TEST MARKS '!$L$133*100</f>
        <v>#REF!</v>
      </c>
      <c r="M19" s="339" t="e">
        <f>G19/'TEST MARKS '!$M$133*100</f>
        <v>#REF!</v>
      </c>
      <c r="N19" s="339" t="e">
        <f>H19/'TEST MARKS '!$N$133*100</f>
        <v>#REF!</v>
      </c>
      <c r="O19" s="339" t="e">
        <f>I19/'TEST MARKS '!$O$133*100</f>
        <v>#REF!</v>
      </c>
      <c r="P19" s="339" t="e">
        <f>IF(J19&lt;'TEST MARKS '!$D$138,"N","Y")</f>
        <v>#REF!</v>
      </c>
      <c r="Q19" s="339" t="e">
        <f>IF(K19&lt;'TEST MARKS '!$D$138,"N","Y")</f>
        <v>#REF!</v>
      </c>
      <c r="R19" s="339" t="e">
        <f>IF(L19&lt;'TEST MARKS '!$D$138,"N","Y")</f>
        <v>#REF!</v>
      </c>
      <c r="S19" s="339" t="e">
        <f>IF(M19&lt;'TEST MARKS '!$D$138,"N","Y")</f>
        <v>#REF!</v>
      </c>
      <c r="T19" s="339" t="e">
        <f>IF(N19&lt;'TEST MARKS '!$D$138,"N","Y")</f>
        <v>#REF!</v>
      </c>
      <c r="U19" s="339" t="e">
        <f>IF(O19&lt;'TEST MARKS '!$D$138,"N","Y")</f>
        <v>#REF!</v>
      </c>
    </row>
    <row r="20" spans="1:21">
      <c r="A20" s="324">
        <f>'TEST MARKS '!A21</f>
        <v>12</v>
      </c>
      <c r="B20" s="324" t="str">
        <f>'TEST MARKS '!B18</f>
        <v>ASHISH SHARMA</v>
      </c>
      <c r="C20" s="324" t="str">
        <f>'TEST MARKS '!C18</f>
        <v>1SG15ME014</v>
      </c>
      <c r="D20" s="324" t="e">
        <f>'TEST MARKS '!#REF!</f>
        <v>#REF!</v>
      </c>
      <c r="E20" s="324" t="e">
        <f>'TEST MARKS '!#REF!</f>
        <v>#REF!</v>
      </c>
      <c r="F20" s="324" t="e">
        <f>'TEST MARKS '!#REF!</f>
        <v>#REF!</v>
      </c>
      <c r="G20" s="324" t="e">
        <f>'TEST MARKS '!#REF!</f>
        <v>#REF!</v>
      </c>
      <c r="H20" s="324" t="e">
        <f>'TEST MARKS '!#REF!</f>
        <v>#REF!</v>
      </c>
      <c r="I20" s="324" t="e">
        <f>'TEST MARKS '!#REF!</f>
        <v>#REF!</v>
      </c>
      <c r="J20" s="339" t="e">
        <f>D20/'TEST MARKS '!$J$133*100</f>
        <v>#REF!</v>
      </c>
      <c r="K20" s="339" t="e">
        <f>E20/'TEST MARKS '!$K$133*100</f>
        <v>#REF!</v>
      </c>
      <c r="L20" s="339" t="e">
        <f>F20/'TEST MARKS '!$L$133*100</f>
        <v>#REF!</v>
      </c>
      <c r="M20" s="339" t="e">
        <f>G20/'TEST MARKS '!$M$133*100</f>
        <v>#REF!</v>
      </c>
      <c r="N20" s="339" t="e">
        <f>H20/'TEST MARKS '!$N$133*100</f>
        <v>#REF!</v>
      </c>
      <c r="O20" s="339" t="e">
        <f>I20/'TEST MARKS '!$O$133*100</f>
        <v>#REF!</v>
      </c>
      <c r="P20" s="339" t="e">
        <f>IF(J20&lt;'TEST MARKS '!$D$138,"N","Y")</f>
        <v>#REF!</v>
      </c>
      <c r="Q20" s="339" t="e">
        <f>IF(K20&lt;'TEST MARKS '!$D$138,"N","Y")</f>
        <v>#REF!</v>
      </c>
      <c r="R20" s="339" t="e">
        <f>IF(L20&lt;'TEST MARKS '!$D$138,"N","Y")</f>
        <v>#REF!</v>
      </c>
      <c r="S20" s="339" t="e">
        <f>IF(M20&lt;'TEST MARKS '!$D$138,"N","Y")</f>
        <v>#REF!</v>
      </c>
      <c r="T20" s="339" t="e">
        <f>IF(N20&lt;'TEST MARKS '!$D$138,"N","Y")</f>
        <v>#REF!</v>
      </c>
      <c r="U20" s="339" t="e">
        <f>IF(O20&lt;'TEST MARKS '!$D$138,"N","Y")</f>
        <v>#REF!</v>
      </c>
    </row>
    <row r="21" spans="1:21">
      <c r="A21" s="324">
        <f>'TEST MARKS '!A22</f>
        <v>13</v>
      </c>
      <c r="B21" s="324" t="str">
        <f>'TEST MARKS '!B19</f>
        <v>AYAN GUHA RAOY</v>
      </c>
      <c r="C21" s="324" t="str">
        <f>'TEST MARKS '!C19</f>
        <v>1SG15ME015</v>
      </c>
      <c r="D21" s="324" t="e">
        <f>'TEST MARKS '!#REF!</f>
        <v>#REF!</v>
      </c>
      <c r="E21" s="324" t="e">
        <f>'TEST MARKS '!#REF!</f>
        <v>#REF!</v>
      </c>
      <c r="F21" s="324" t="e">
        <f>'TEST MARKS '!#REF!</f>
        <v>#REF!</v>
      </c>
      <c r="G21" s="324" t="e">
        <f>'TEST MARKS '!#REF!</f>
        <v>#REF!</v>
      </c>
      <c r="H21" s="324" t="e">
        <f>'TEST MARKS '!#REF!</f>
        <v>#REF!</v>
      </c>
      <c r="I21" s="324" t="e">
        <f>'TEST MARKS '!#REF!</f>
        <v>#REF!</v>
      </c>
      <c r="J21" s="339" t="e">
        <f>D21/'TEST MARKS '!$J$133*100</f>
        <v>#REF!</v>
      </c>
      <c r="K21" s="339" t="e">
        <f>E21/'TEST MARKS '!$K$133*100</f>
        <v>#REF!</v>
      </c>
      <c r="L21" s="339" t="e">
        <f>F21/'TEST MARKS '!$L$133*100</f>
        <v>#REF!</v>
      </c>
      <c r="M21" s="339" t="e">
        <f>G21/'TEST MARKS '!$M$133*100</f>
        <v>#REF!</v>
      </c>
      <c r="N21" s="339" t="e">
        <f>H21/'TEST MARKS '!$N$133*100</f>
        <v>#REF!</v>
      </c>
      <c r="O21" s="339" t="e">
        <f>I21/'TEST MARKS '!$O$133*100</f>
        <v>#REF!</v>
      </c>
      <c r="P21" s="339" t="e">
        <f>IF(J21&lt;'TEST MARKS '!$D$138,"N","Y")</f>
        <v>#REF!</v>
      </c>
      <c r="Q21" s="339" t="e">
        <f>IF(K21&lt;'TEST MARKS '!$D$138,"N","Y")</f>
        <v>#REF!</v>
      </c>
      <c r="R21" s="339" t="e">
        <f>IF(L21&lt;'TEST MARKS '!$D$138,"N","Y")</f>
        <v>#REF!</v>
      </c>
      <c r="S21" s="339" t="e">
        <f>IF(M21&lt;'TEST MARKS '!$D$138,"N","Y")</f>
        <v>#REF!</v>
      </c>
      <c r="T21" s="339" t="e">
        <f>IF(N21&lt;'TEST MARKS '!$D$138,"N","Y")</f>
        <v>#REF!</v>
      </c>
      <c r="U21" s="339" t="e">
        <f>IF(O21&lt;'TEST MARKS '!$D$138,"N","Y")</f>
        <v>#REF!</v>
      </c>
    </row>
    <row r="22" spans="1:21">
      <c r="A22" s="324">
        <f>'TEST MARKS '!A23</f>
        <v>14</v>
      </c>
      <c r="B22" s="324" t="str">
        <f>'TEST MARKS '!B20</f>
        <v>BHARATH .V</v>
      </c>
      <c r="C22" s="324" t="str">
        <f>'TEST MARKS '!C20</f>
        <v>1SG15ME017</v>
      </c>
      <c r="D22" s="324" t="e">
        <f>'TEST MARKS '!#REF!</f>
        <v>#REF!</v>
      </c>
      <c r="E22" s="324" t="e">
        <f>'TEST MARKS '!#REF!</f>
        <v>#REF!</v>
      </c>
      <c r="F22" s="324" t="e">
        <f>'TEST MARKS '!#REF!</f>
        <v>#REF!</v>
      </c>
      <c r="G22" s="324" t="e">
        <f>'TEST MARKS '!#REF!</f>
        <v>#REF!</v>
      </c>
      <c r="H22" s="324" t="e">
        <f>'TEST MARKS '!#REF!</f>
        <v>#REF!</v>
      </c>
      <c r="I22" s="324" t="e">
        <f>'TEST MARKS '!#REF!</f>
        <v>#REF!</v>
      </c>
      <c r="J22" s="339" t="e">
        <f>D22/'TEST MARKS '!$J$133*100</f>
        <v>#REF!</v>
      </c>
      <c r="K22" s="339" t="e">
        <f>E22/'TEST MARKS '!$K$133*100</f>
        <v>#REF!</v>
      </c>
      <c r="L22" s="339" t="e">
        <f>F22/'TEST MARKS '!$L$133*100</f>
        <v>#REF!</v>
      </c>
      <c r="M22" s="339" t="e">
        <f>G22/'TEST MARKS '!$M$133*100</f>
        <v>#REF!</v>
      </c>
      <c r="N22" s="339" t="e">
        <f>H22/'TEST MARKS '!$N$133*100</f>
        <v>#REF!</v>
      </c>
      <c r="O22" s="339" t="e">
        <f>I22/'TEST MARKS '!$O$133*100</f>
        <v>#REF!</v>
      </c>
      <c r="P22" s="339" t="e">
        <f>IF(J22&lt;'TEST MARKS '!$D$138,"N","Y")</f>
        <v>#REF!</v>
      </c>
      <c r="Q22" s="339" t="e">
        <f>IF(K22&lt;'TEST MARKS '!$D$138,"N","Y")</f>
        <v>#REF!</v>
      </c>
      <c r="R22" s="339" t="e">
        <f>IF(L22&lt;'TEST MARKS '!$D$138,"N","Y")</f>
        <v>#REF!</v>
      </c>
      <c r="S22" s="339" t="e">
        <f>IF(M22&lt;'TEST MARKS '!$D$138,"N","Y")</f>
        <v>#REF!</v>
      </c>
      <c r="T22" s="339" t="e">
        <f>IF(N22&lt;'TEST MARKS '!$D$138,"N","Y")</f>
        <v>#REF!</v>
      </c>
      <c r="U22" s="339" t="e">
        <f>IF(O22&lt;'TEST MARKS '!$D$138,"N","Y")</f>
        <v>#REF!</v>
      </c>
    </row>
    <row r="23" spans="1:21">
      <c r="A23" s="324">
        <f>'TEST MARKS '!A24</f>
        <v>15</v>
      </c>
      <c r="B23" s="324" t="str">
        <f>'TEST MARKS '!B21</f>
        <v>C KARTHIK</v>
      </c>
      <c r="C23" s="324" t="str">
        <f>'TEST MARKS '!C21</f>
        <v>1SG15ME018</v>
      </c>
      <c r="D23" s="324" t="e">
        <f>'TEST MARKS '!#REF!</f>
        <v>#REF!</v>
      </c>
      <c r="E23" s="324" t="e">
        <f>'TEST MARKS '!#REF!</f>
        <v>#REF!</v>
      </c>
      <c r="F23" s="324" t="e">
        <f>'TEST MARKS '!#REF!</f>
        <v>#REF!</v>
      </c>
      <c r="G23" s="324" t="e">
        <f>'TEST MARKS '!#REF!</f>
        <v>#REF!</v>
      </c>
      <c r="H23" s="324" t="e">
        <f>'TEST MARKS '!#REF!</f>
        <v>#REF!</v>
      </c>
      <c r="I23" s="324" t="e">
        <f>'TEST MARKS '!#REF!</f>
        <v>#REF!</v>
      </c>
      <c r="J23" s="339" t="e">
        <f>D23/'TEST MARKS '!$J$133*100</f>
        <v>#REF!</v>
      </c>
      <c r="K23" s="339" t="e">
        <f>E23/'TEST MARKS '!$K$133*100</f>
        <v>#REF!</v>
      </c>
      <c r="L23" s="339" t="e">
        <f>F23/'TEST MARKS '!$L$133*100</f>
        <v>#REF!</v>
      </c>
      <c r="M23" s="339" t="e">
        <f>G23/'TEST MARKS '!$M$133*100</f>
        <v>#REF!</v>
      </c>
      <c r="N23" s="339" t="e">
        <f>H23/'TEST MARKS '!$N$133*100</f>
        <v>#REF!</v>
      </c>
      <c r="O23" s="339" t="e">
        <f>I23/'TEST MARKS '!$O$133*100</f>
        <v>#REF!</v>
      </c>
      <c r="P23" s="339" t="e">
        <f>IF(J23&lt;'TEST MARKS '!$D$138,"N","Y")</f>
        <v>#REF!</v>
      </c>
      <c r="Q23" s="339" t="e">
        <f>IF(K23&lt;'TEST MARKS '!$D$138,"N","Y")</f>
        <v>#REF!</v>
      </c>
      <c r="R23" s="339" t="e">
        <f>IF(L23&lt;'TEST MARKS '!$D$138,"N","Y")</f>
        <v>#REF!</v>
      </c>
      <c r="S23" s="339" t="e">
        <f>IF(M23&lt;'TEST MARKS '!$D$138,"N","Y")</f>
        <v>#REF!</v>
      </c>
      <c r="T23" s="339" t="e">
        <f>IF(N23&lt;'TEST MARKS '!$D$138,"N","Y")</f>
        <v>#REF!</v>
      </c>
      <c r="U23" s="339" t="e">
        <f>IF(O23&lt;'TEST MARKS '!$D$138,"N","Y")</f>
        <v>#REF!</v>
      </c>
    </row>
    <row r="24" spans="1:21">
      <c r="A24" s="324">
        <f>'TEST MARKS '!A25</f>
        <v>16</v>
      </c>
      <c r="B24" s="324" t="str">
        <f>'TEST MARKS '!B22</f>
        <v>CHETHAN I P</v>
      </c>
      <c r="C24" s="324" t="str">
        <f>'TEST MARKS '!C22</f>
        <v>1SG15ME020</v>
      </c>
      <c r="D24" s="324" t="e">
        <f>'TEST MARKS '!#REF!</f>
        <v>#REF!</v>
      </c>
      <c r="E24" s="324" t="e">
        <f>'TEST MARKS '!#REF!</f>
        <v>#REF!</v>
      </c>
      <c r="F24" s="324" t="e">
        <f>'TEST MARKS '!#REF!</f>
        <v>#REF!</v>
      </c>
      <c r="G24" s="324" t="e">
        <f>'TEST MARKS '!#REF!</f>
        <v>#REF!</v>
      </c>
      <c r="H24" s="324" t="e">
        <f>'TEST MARKS '!#REF!</f>
        <v>#REF!</v>
      </c>
      <c r="I24" s="324" t="e">
        <f>'TEST MARKS '!#REF!</f>
        <v>#REF!</v>
      </c>
      <c r="J24" s="339" t="e">
        <f>D24/'TEST MARKS '!$J$133*100</f>
        <v>#REF!</v>
      </c>
      <c r="K24" s="339" t="e">
        <f>E24/'TEST MARKS '!$K$133*100</f>
        <v>#REF!</v>
      </c>
      <c r="L24" s="339" t="e">
        <f>F24/'TEST MARKS '!$L$133*100</f>
        <v>#REF!</v>
      </c>
      <c r="M24" s="339" t="e">
        <f>G24/'TEST MARKS '!$M$133*100</f>
        <v>#REF!</v>
      </c>
      <c r="N24" s="339" t="e">
        <f>H24/'TEST MARKS '!$N$133*100</f>
        <v>#REF!</v>
      </c>
      <c r="O24" s="339" t="e">
        <f>I24/'TEST MARKS '!$O$133*100</f>
        <v>#REF!</v>
      </c>
      <c r="P24" s="339" t="e">
        <f>IF(J24&lt;'TEST MARKS '!$D$138,"N","Y")</f>
        <v>#REF!</v>
      </c>
      <c r="Q24" s="339" t="e">
        <f>IF(K24&lt;'TEST MARKS '!$D$138,"N","Y")</f>
        <v>#REF!</v>
      </c>
      <c r="R24" s="339" t="e">
        <f>IF(L24&lt;'TEST MARKS '!$D$138,"N","Y")</f>
        <v>#REF!</v>
      </c>
      <c r="S24" s="339" t="e">
        <f>IF(M24&lt;'TEST MARKS '!$D$138,"N","Y")</f>
        <v>#REF!</v>
      </c>
      <c r="T24" s="339" t="e">
        <f>IF(N24&lt;'TEST MARKS '!$D$138,"N","Y")</f>
        <v>#REF!</v>
      </c>
      <c r="U24" s="339" t="e">
        <f>IF(O24&lt;'TEST MARKS '!$D$138,"N","Y")</f>
        <v>#REF!</v>
      </c>
    </row>
    <row r="25" spans="1:21">
      <c r="A25" s="324">
        <f>'TEST MARKS '!A26</f>
        <v>17</v>
      </c>
      <c r="B25" s="324" t="str">
        <f>'TEST MARKS '!B23</f>
        <v>DAYANANDA M</v>
      </c>
      <c r="C25" s="324" t="str">
        <f>'TEST MARKS '!C23</f>
        <v>1SG15ME021</v>
      </c>
      <c r="D25" s="324" t="e">
        <f>'TEST MARKS '!#REF!</f>
        <v>#REF!</v>
      </c>
      <c r="E25" s="324" t="e">
        <f>'TEST MARKS '!#REF!</f>
        <v>#REF!</v>
      </c>
      <c r="F25" s="324" t="e">
        <f>'TEST MARKS '!#REF!</f>
        <v>#REF!</v>
      </c>
      <c r="G25" s="324" t="e">
        <f>'TEST MARKS '!#REF!</f>
        <v>#REF!</v>
      </c>
      <c r="H25" s="324" t="e">
        <f>'TEST MARKS '!#REF!</f>
        <v>#REF!</v>
      </c>
      <c r="I25" s="324" t="e">
        <f>'TEST MARKS '!#REF!</f>
        <v>#REF!</v>
      </c>
      <c r="J25" s="339" t="e">
        <f>D25/'TEST MARKS '!$J$133*100</f>
        <v>#REF!</v>
      </c>
      <c r="K25" s="339" t="e">
        <f>E25/'TEST MARKS '!$K$133*100</f>
        <v>#REF!</v>
      </c>
      <c r="L25" s="339" t="e">
        <f>F25/'TEST MARKS '!$L$133*100</f>
        <v>#REF!</v>
      </c>
      <c r="M25" s="339" t="e">
        <f>G25/'TEST MARKS '!$M$133*100</f>
        <v>#REF!</v>
      </c>
      <c r="N25" s="339" t="e">
        <f>H25/'TEST MARKS '!$N$133*100</f>
        <v>#REF!</v>
      </c>
      <c r="O25" s="339" t="e">
        <f>I25/'TEST MARKS '!$O$133*100</f>
        <v>#REF!</v>
      </c>
      <c r="P25" s="339" t="e">
        <f>IF(J25&lt;'TEST MARKS '!$D$138,"N","Y")</f>
        <v>#REF!</v>
      </c>
      <c r="Q25" s="339" t="e">
        <f>IF(K25&lt;'TEST MARKS '!$D$138,"N","Y")</f>
        <v>#REF!</v>
      </c>
      <c r="R25" s="339" t="e">
        <f>IF(L25&lt;'TEST MARKS '!$D$138,"N","Y")</f>
        <v>#REF!</v>
      </c>
      <c r="S25" s="339" t="e">
        <f>IF(M25&lt;'TEST MARKS '!$D$138,"N","Y")</f>
        <v>#REF!</v>
      </c>
      <c r="T25" s="339" t="e">
        <f>IF(N25&lt;'TEST MARKS '!$D$138,"N","Y")</f>
        <v>#REF!</v>
      </c>
      <c r="U25" s="339" t="e">
        <f>IF(O25&lt;'TEST MARKS '!$D$138,"N","Y")</f>
        <v>#REF!</v>
      </c>
    </row>
    <row r="26" spans="1:21">
      <c r="A26" s="324">
        <f>'TEST MARKS '!A27</f>
        <v>18</v>
      </c>
      <c r="B26" s="324" t="e">
        <f>'TEST MARKS '!#REF!</f>
        <v>#REF!</v>
      </c>
      <c r="C26" s="324" t="e">
        <f>'TEST MARKS '!#REF!</f>
        <v>#REF!</v>
      </c>
      <c r="D26" s="324" t="e">
        <f>'TEST MARKS '!#REF!</f>
        <v>#REF!</v>
      </c>
      <c r="E26" s="324" t="e">
        <f>'TEST MARKS '!#REF!</f>
        <v>#REF!</v>
      </c>
      <c r="F26" s="324" t="e">
        <f>'TEST MARKS '!#REF!</f>
        <v>#REF!</v>
      </c>
      <c r="G26" s="324" t="e">
        <f>'TEST MARKS '!#REF!</f>
        <v>#REF!</v>
      </c>
      <c r="H26" s="324" t="e">
        <f>'TEST MARKS '!#REF!</f>
        <v>#REF!</v>
      </c>
      <c r="I26" s="324" t="e">
        <f>'TEST MARKS '!#REF!</f>
        <v>#REF!</v>
      </c>
      <c r="J26" s="339" t="e">
        <f>D26/'TEST MARKS '!$J$133*100</f>
        <v>#REF!</v>
      </c>
      <c r="K26" s="339" t="e">
        <f>E26/'TEST MARKS '!$K$133*100</f>
        <v>#REF!</v>
      </c>
      <c r="L26" s="339" t="e">
        <f>F26/'TEST MARKS '!$L$133*100</f>
        <v>#REF!</v>
      </c>
      <c r="M26" s="339" t="e">
        <f>G26/'TEST MARKS '!$M$133*100</f>
        <v>#REF!</v>
      </c>
      <c r="N26" s="339" t="e">
        <f>H26/'TEST MARKS '!$N$133*100</f>
        <v>#REF!</v>
      </c>
      <c r="O26" s="339" t="e">
        <f>I26/'TEST MARKS '!$O$133*100</f>
        <v>#REF!</v>
      </c>
      <c r="P26" s="339" t="e">
        <f>IF(J26&lt;'TEST MARKS '!$D$138,"N","Y")</f>
        <v>#REF!</v>
      </c>
      <c r="Q26" s="339" t="e">
        <f>IF(K26&lt;'TEST MARKS '!$D$138,"N","Y")</f>
        <v>#REF!</v>
      </c>
      <c r="R26" s="339" t="e">
        <f>IF(L26&lt;'TEST MARKS '!$D$138,"N","Y")</f>
        <v>#REF!</v>
      </c>
      <c r="S26" s="339" t="e">
        <f>IF(M26&lt;'TEST MARKS '!$D$138,"N","Y")</f>
        <v>#REF!</v>
      </c>
      <c r="T26" s="339" t="e">
        <f>IF(N26&lt;'TEST MARKS '!$D$138,"N","Y")</f>
        <v>#REF!</v>
      </c>
      <c r="U26" s="339" t="e">
        <f>IF(O26&lt;'TEST MARKS '!$D$138,"N","Y")</f>
        <v>#REF!</v>
      </c>
    </row>
    <row r="27" spans="1:21">
      <c r="A27" s="324">
        <f>'TEST MARKS '!A28</f>
        <v>19</v>
      </c>
      <c r="B27" s="324" t="str">
        <f>'TEST MARKS '!B24</f>
        <v>DEEPU H S</v>
      </c>
      <c r="C27" s="324" t="str">
        <f>'TEST MARKS '!C24</f>
        <v>1SG15ME022</v>
      </c>
      <c r="D27" s="324" t="e">
        <f>'TEST MARKS '!#REF!</f>
        <v>#REF!</v>
      </c>
      <c r="E27" s="324" t="e">
        <f>'TEST MARKS '!#REF!</f>
        <v>#REF!</v>
      </c>
      <c r="F27" s="324" t="e">
        <f>'TEST MARKS '!#REF!</f>
        <v>#REF!</v>
      </c>
      <c r="G27" s="324" t="e">
        <f>'TEST MARKS '!#REF!</f>
        <v>#REF!</v>
      </c>
      <c r="H27" s="324" t="e">
        <f>'TEST MARKS '!#REF!</f>
        <v>#REF!</v>
      </c>
      <c r="I27" s="324" t="e">
        <f>'TEST MARKS '!#REF!</f>
        <v>#REF!</v>
      </c>
      <c r="J27" s="339" t="e">
        <f>D27/'TEST MARKS '!$J$133*100</f>
        <v>#REF!</v>
      </c>
      <c r="K27" s="339" t="e">
        <f>E27/'TEST MARKS '!$K$133*100</f>
        <v>#REF!</v>
      </c>
      <c r="L27" s="339" t="e">
        <f>F27/'TEST MARKS '!$L$133*100</f>
        <v>#REF!</v>
      </c>
      <c r="M27" s="339" t="e">
        <f>G27/'TEST MARKS '!$M$133*100</f>
        <v>#REF!</v>
      </c>
      <c r="N27" s="339" t="e">
        <f>H27/'TEST MARKS '!$N$133*100</f>
        <v>#REF!</v>
      </c>
      <c r="O27" s="339" t="e">
        <f>I27/'TEST MARKS '!$O$133*100</f>
        <v>#REF!</v>
      </c>
      <c r="P27" s="339" t="e">
        <f>IF(J27&lt;'TEST MARKS '!$D$138,"N","Y")</f>
        <v>#REF!</v>
      </c>
      <c r="Q27" s="339" t="e">
        <f>IF(K27&lt;'TEST MARKS '!$D$138,"N","Y")</f>
        <v>#REF!</v>
      </c>
      <c r="R27" s="339" t="e">
        <f>IF(L27&lt;'TEST MARKS '!$D$138,"N","Y")</f>
        <v>#REF!</v>
      </c>
      <c r="S27" s="339" t="e">
        <f>IF(M27&lt;'TEST MARKS '!$D$138,"N","Y")</f>
        <v>#REF!</v>
      </c>
      <c r="T27" s="339" t="e">
        <f>IF(N27&lt;'TEST MARKS '!$D$138,"N","Y")</f>
        <v>#REF!</v>
      </c>
      <c r="U27" s="339" t="e">
        <f>IF(O27&lt;'TEST MARKS '!$D$138,"N","Y")</f>
        <v>#REF!</v>
      </c>
    </row>
    <row r="28" spans="1:21">
      <c r="A28" s="324">
        <f>'TEST MARKS '!A29</f>
        <v>20</v>
      </c>
      <c r="B28" s="324" t="str">
        <f>'TEST MARKS '!B25</f>
        <v>DEVARAJ HIREMATH</v>
      </c>
      <c r="C28" s="324" t="str">
        <f>'TEST MARKS '!C25</f>
        <v>1SG15ME023</v>
      </c>
      <c r="D28" s="324" t="e">
        <f>'TEST MARKS '!#REF!</f>
        <v>#REF!</v>
      </c>
      <c r="E28" s="324" t="e">
        <f>'TEST MARKS '!#REF!</f>
        <v>#REF!</v>
      </c>
      <c r="F28" s="324" t="e">
        <f>'TEST MARKS '!#REF!</f>
        <v>#REF!</v>
      </c>
      <c r="G28" s="324" t="e">
        <f>'TEST MARKS '!#REF!</f>
        <v>#REF!</v>
      </c>
      <c r="H28" s="324" t="e">
        <f>'TEST MARKS '!#REF!</f>
        <v>#REF!</v>
      </c>
      <c r="I28" s="324" t="e">
        <f>'TEST MARKS '!#REF!</f>
        <v>#REF!</v>
      </c>
      <c r="J28" s="339" t="e">
        <f>D28/'TEST MARKS '!$J$133*100</f>
        <v>#REF!</v>
      </c>
      <c r="K28" s="339" t="e">
        <f>E28/'TEST MARKS '!$K$133*100</f>
        <v>#REF!</v>
      </c>
      <c r="L28" s="339" t="e">
        <f>F28/'TEST MARKS '!$L$133*100</f>
        <v>#REF!</v>
      </c>
      <c r="M28" s="339" t="e">
        <f>G28/'TEST MARKS '!$M$133*100</f>
        <v>#REF!</v>
      </c>
      <c r="N28" s="339" t="e">
        <f>H28/'TEST MARKS '!$N$133*100</f>
        <v>#REF!</v>
      </c>
      <c r="O28" s="339" t="e">
        <f>I28/'TEST MARKS '!$O$133*100</f>
        <v>#REF!</v>
      </c>
      <c r="P28" s="339" t="e">
        <f>IF(J28&lt;'TEST MARKS '!$D$138,"N","Y")</f>
        <v>#REF!</v>
      </c>
      <c r="Q28" s="339" t="e">
        <f>IF(K28&lt;'TEST MARKS '!$D$138,"N","Y")</f>
        <v>#REF!</v>
      </c>
      <c r="R28" s="339" t="e">
        <f>IF(L28&lt;'TEST MARKS '!$D$138,"N","Y")</f>
        <v>#REF!</v>
      </c>
      <c r="S28" s="339" t="e">
        <f>IF(M28&lt;'TEST MARKS '!$D$138,"N","Y")</f>
        <v>#REF!</v>
      </c>
      <c r="T28" s="339" t="e">
        <f>IF(N28&lt;'TEST MARKS '!$D$138,"N","Y")</f>
        <v>#REF!</v>
      </c>
      <c r="U28" s="339" t="e">
        <f>IF(O28&lt;'TEST MARKS '!$D$138,"N","Y")</f>
        <v>#REF!</v>
      </c>
    </row>
    <row r="29" spans="1:21">
      <c r="A29" s="324">
        <f>'TEST MARKS '!A30</f>
        <v>21</v>
      </c>
      <c r="B29" s="324" t="str">
        <f>'TEST MARKS '!B26</f>
        <v>DHANANJAYA V</v>
      </c>
      <c r="C29" s="324" t="str">
        <f>'TEST MARKS '!C26</f>
        <v>1SG15ME024</v>
      </c>
      <c r="D29" s="324" t="e">
        <f>'TEST MARKS '!#REF!</f>
        <v>#REF!</v>
      </c>
      <c r="E29" s="324" t="e">
        <f>'TEST MARKS '!#REF!</f>
        <v>#REF!</v>
      </c>
      <c r="F29" s="324" t="e">
        <f>'TEST MARKS '!#REF!</f>
        <v>#REF!</v>
      </c>
      <c r="G29" s="324" t="e">
        <f>'TEST MARKS '!#REF!</f>
        <v>#REF!</v>
      </c>
      <c r="H29" s="324" t="e">
        <f>'TEST MARKS '!#REF!</f>
        <v>#REF!</v>
      </c>
      <c r="I29" s="324" t="e">
        <f>'TEST MARKS '!#REF!</f>
        <v>#REF!</v>
      </c>
      <c r="J29" s="339" t="e">
        <f>D29/'TEST MARKS '!$J$133*100</f>
        <v>#REF!</v>
      </c>
      <c r="K29" s="339" t="e">
        <f>E29/'TEST MARKS '!$K$133*100</f>
        <v>#REF!</v>
      </c>
      <c r="L29" s="339" t="e">
        <f>F29/'TEST MARKS '!$L$133*100</f>
        <v>#REF!</v>
      </c>
      <c r="M29" s="339" t="e">
        <f>G29/'TEST MARKS '!$M$133*100</f>
        <v>#REF!</v>
      </c>
      <c r="N29" s="339" t="e">
        <f>H29/'TEST MARKS '!$N$133*100</f>
        <v>#REF!</v>
      </c>
      <c r="O29" s="339" t="e">
        <f>I29/'TEST MARKS '!$O$133*100</f>
        <v>#REF!</v>
      </c>
      <c r="P29" s="339" t="e">
        <f>IF(J29&lt;'TEST MARKS '!$D$138,"N","Y")</f>
        <v>#REF!</v>
      </c>
      <c r="Q29" s="339" t="e">
        <f>IF(K29&lt;'TEST MARKS '!$D$138,"N","Y")</f>
        <v>#REF!</v>
      </c>
      <c r="R29" s="339" t="e">
        <f>IF(L29&lt;'TEST MARKS '!$D$138,"N","Y")</f>
        <v>#REF!</v>
      </c>
      <c r="S29" s="339" t="e">
        <f>IF(M29&lt;'TEST MARKS '!$D$138,"N","Y")</f>
        <v>#REF!</v>
      </c>
      <c r="T29" s="339" t="e">
        <f>IF(N29&lt;'TEST MARKS '!$D$138,"N","Y")</f>
        <v>#REF!</v>
      </c>
      <c r="U29" s="339" t="e">
        <f>IF(O29&lt;'TEST MARKS '!$D$138,"N","Y")</f>
        <v>#REF!</v>
      </c>
    </row>
    <row r="30" spans="1:21">
      <c r="A30" s="324">
        <f>'TEST MARKS '!A31</f>
        <v>22</v>
      </c>
      <c r="B30" s="324" t="str">
        <f>'TEST MARKS '!B27</f>
        <v>DHANRAJ M</v>
      </c>
      <c r="C30" s="324" t="str">
        <f>'TEST MARKS '!C27</f>
        <v>1SG15ME025</v>
      </c>
      <c r="D30" s="324" t="e">
        <f>'TEST MARKS '!#REF!</f>
        <v>#REF!</v>
      </c>
      <c r="E30" s="324" t="e">
        <f>'TEST MARKS '!#REF!</f>
        <v>#REF!</v>
      </c>
      <c r="F30" s="324" t="e">
        <f>'TEST MARKS '!#REF!</f>
        <v>#REF!</v>
      </c>
      <c r="G30" s="324" t="e">
        <f>'TEST MARKS '!#REF!</f>
        <v>#REF!</v>
      </c>
      <c r="H30" s="324" t="e">
        <f>'TEST MARKS '!#REF!</f>
        <v>#REF!</v>
      </c>
      <c r="I30" s="324" t="e">
        <f>'TEST MARKS '!#REF!</f>
        <v>#REF!</v>
      </c>
      <c r="J30" s="339" t="e">
        <f>D30/'TEST MARKS '!$J$133*100</f>
        <v>#REF!</v>
      </c>
      <c r="K30" s="339" t="e">
        <f>E30/'TEST MARKS '!$K$133*100</f>
        <v>#REF!</v>
      </c>
      <c r="L30" s="339" t="e">
        <f>F30/'TEST MARKS '!$L$133*100</f>
        <v>#REF!</v>
      </c>
      <c r="M30" s="339" t="e">
        <f>G30/'TEST MARKS '!$M$133*100</f>
        <v>#REF!</v>
      </c>
      <c r="N30" s="339" t="e">
        <f>H30/'TEST MARKS '!$N$133*100</f>
        <v>#REF!</v>
      </c>
      <c r="O30" s="339" t="e">
        <f>I30/'TEST MARKS '!$O$133*100</f>
        <v>#REF!</v>
      </c>
      <c r="P30" s="339" t="e">
        <f>IF(J30&lt;'TEST MARKS '!$D$138,"N","Y")</f>
        <v>#REF!</v>
      </c>
      <c r="Q30" s="339" t="e">
        <f>IF(K30&lt;'TEST MARKS '!$D$138,"N","Y")</f>
        <v>#REF!</v>
      </c>
      <c r="R30" s="339" t="e">
        <f>IF(L30&lt;'TEST MARKS '!$D$138,"N","Y")</f>
        <v>#REF!</v>
      </c>
      <c r="S30" s="339" t="e">
        <f>IF(M30&lt;'TEST MARKS '!$D$138,"N","Y")</f>
        <v>#REF!</v>
      </c>
      <c r="T30" s="339" t="e">
        <f>IF(N30&lt;'TEST MARKS '!$D$138,"N","Y")</f>
        <v>#REF!</v>
      </c>
      <c r="U30" s="339" t="e">
        <f>IF(O30&lt;'TEST MARKS '!$D$138,"N","Y")</f>
        <v>#REF!</v>
      </c>
    </row>
    <row r="31" spans="1:21">
      <c r="A31" s="324">
        <f>'TEST MARKS '!A32</f>
        <v>23</v>
      </c>
      <c r="B31" s="324" t="str">
        <f>'TEST MARKS '!B28</f>
        <v>DHARSHAN M J</v>
      </c>
      <c r="C31" s="324" t="str">
        <f>'TEST MARKS '!C28</f>
        <v>1SG15ME026</v>
      </c>
      <c r="D31" s="324" t="e">
        <f>'TEST MARKS '!#REF!</f>
        <v>#REF!</v>
      </c>
      <c r="E31" s="324" t="e">
        <f>'TEST MARKS '!#REF!</f>
        <v>#REF!</v>
      </c>
      <c r="F31" s="324" t="e">
        <f>'TEST MARKS '!#REF!</f>
        <v>#REF!</v>
      </c>
      <c r="G31" s="324" t="e">
        <f>'TEST MARKS '!#REF!</f>
        <v>#REF!</v>
      </c>
      <c r="H31" s="324" t="e">
        <f>'TEST MARKS '!#REF!</f>
        <v>#REF!</v>
      </c>
      <c r="I31" s="324" t="e">
        <f>'TEST MARKS '!#REF!</f>
        <v>#REF!</v>
      </c>
      <c r="J31" s="339" t="e">
        <f>D31/'TEST MARKS '!$J$133*100</f>
        <v>#REF!</v>
      </c>
      <c r="K31" s="339" t="e">
        <f>E31/'TEST MARKS '!$K$133*100</f>
        <v>#REF!</v>
      </c>
      <c r="L31" s="339" t="e">
        <f>F31/'TEST MARKS '!$L$133*100</f>
        <v>#REF!</v>
      </c>
      <c r="M31" s="339" t="e">
        <f>G31/'TEST MARKS '!$M$133*100</f>
        <v>#REF!</v>
      </c>
      <c r="N31" s="339" t="e">
        <f>H31/'TEST MARKS '!$N$133*100</f>
        <v>#REF!</v>
      </c>
      <c r="O31" s="339" t="e">
        <f>I31/'TEST MARKS '!$O$133*100</f>
        <v>#REF!</v>
      </c>
      <c r="P31" s="339" t="e">
        <f>IF(J31&lt;'TEST MARKS '!$D$138,"N","Y")</f>
        <v>#REF!</v>
      </c>
      <c r="Q31" s="339" t="e">
        <f>IF(K31&lt;'TEST MARKS '!$D$138,"N","Y")</f>
        <v>#REF!</v>
      </c>
      <c r="R31" s="339" t="e">
        <f>IF(L31&lt;'TEST MARKS '!$D$138,"N","Y")</f>
        <v>#REF!</v>
      </c>
      <c r="S31" s="339" t="e">
        <f>IF(M31&lt;'TEST MARKS '!$D$138,"N","Y")</f>
        <v>#REF!</v>
      </c>
      <c r="T31" s="339" t="e">
        <f>IF(N31&lt;'TEST MARKS '!$D$138,"N","Y")</f>
        <v>#REF!</v>
      </c>
      <c r="U31" s="339" t="e">
        <f>IF(O31&lt;'TEST MARKS '!$D$138,"N","Y")</f>
        <v>#REF!</v>
      </c>
    </row>
    <row r="32" spans="1:21">
      <c r="A32" s="324">
        <f>'TEST MARKS '!A33</f>
        <v>24</v>
      </c>
      <c r="B32" s="324" t="str">
        <f>'TEST MARKS '!B29</f>
        <v>DILIP M</v>
      </c>
      <c r="C32" s="324" t="str">
        <f>'TEST MARKS '!C29</f>
        <v>1SG15ME028</v>
      </c>
      <c r="D32" s="324" t="e">
        <f>'TEST MARKS '!#REF!</f>
        <v>#REF!</v>
      </c>
      <c r="E32" s="324" t="e">
        <f>'TEST MARKS '!#REF!</f>
        <v>#REF!</v>
      </c>
      <c r="F32" s="324" t="e">
        <f>'TEST MARKS '!#REF!</f>
        <v>#REF!</v>
      </c>
      <c r="G32" s="324" t="e">
        <f>'TEST MARKS '!#REF!</f>
        <v>#REF!</v>
      </c>
      <c r="H32" s="324" t="e">
        <f>'TEST MARKS '!#REF!</f>
        <v>#REF!</v>
      </c>
      <c r="I32" s="324" t="e">
        <f>'TEST MARKS '!#REF!</f>
        <v>#REF!</v>
      </c>
      <c r="J32" s="339" t="e">
        <f>D32/'TEST MARKS '!$J$133*100</f>
        <v>#REF!</v>
      </c>
      <c r="K32" s="339" t="e">
        <f>E32/'TEST MARKS '!$K$133*100</f>
        <v>#REF!</v>
      </c>
      <c r="L32" s="339" t="e">
        <f>F32/'TEST MARKS '!$L$133*100</f>
        <v>#REF!</v>
      </c>
      <c r="M32" s="339" t="e">
        <f>G32/'TEST MARKS '!$M$133*100</f>
        <v>#REF!</v>
      </c>
      <c r="N32" s="339" t="e">
        <f>H32/'TEST MARKS '!$N$133*100</f>
        <v>#REF!</v>
      </c>
      <c r="O32" s="339" t="e">
        <f>I32/'TEST MARKS '!$O$133*100</f>
        <v>#REF!</v>
      </c>
      <c r="P32" s="339" t="e">
        <f>IF(J32&lt;'TEST MARKS '!$D$138,"N","Y")</f>
        <v>#REF!</v>
      </c>
      <c r="Q32" s="339" t="e">
        <f>IF(K32&lt;'TEST MARKS '!$D$138,"N","Y")</f>
        <v>#REF!</v>
      </c>
      <c r="R32" s="339" t="e">
        <f>IF(L32&lt;'TEST MARKS '!$D$138,"N","Y")</f>
        <v>#REF!</v>
      </c>
      <c r="S32" s="339" t="e">
        <f>IF(M32&lt;'TEST MARKS '!$D$138,"N","Y")</f>
        <v>#REF!</v>
      </c>
      <c r="T32" s="339" t="e">
        <f>IF(N32&lt;'TEST MARKS '!$D$138,"N","Y")</f>
        <v>#REF!</v>
      </c>
      <c r="U32" s="339" t="e">
        <f>IF(O32&lt;'TEST MARKS '!$D$138,"N","Y")</f>
        <v>#REF!</v>
      </c>
    </row>
    <row r="33" spans="1:21">
      <c r="A33" s="324">
        <f>'TEST MARKS '!A34</f>
        <v>25</v>
      </c>
      <c r="B33" s="324" t="str">
        <f>'TEST MARKS '!B30</f>
        <v>DINESH KUMAR K</v>
      </c>
      <c r="C33" s="324" t="str">
        <f>'TEST MARKS '!C30</f>
        <v>1SG15ME030</v>
      </c>
      <c r="D33" s="324" t="e">
        <f>'TEST MARKS '!#REF!</f>
        <v>#REF!</v>
      </c>
      <c r="E33" s="324" t="e">
        <f>'TEST MARKS '!#REF!</f>
        <v>#REF!</v>
      </c>
      <c r="F33" s="324" t="e">
        <f>'TEST MARKS '!#REF!</f>
        <v>#REF!</v>
      </c>
      <c r="G33" s="324" t="e">
        <f>'TEST MARKS '!#REF!</f>
        <v>#REF!</v>
      </c>
      <c r="H33" s="324" t="e">
        <f>'TEST MARKS '!#REF!</f>
        <v>#REF!</v>
      </c>
      <c r="I33" s="324" t="e">
        <f>'TEST MARKS '!#REF!</f>
        <v>#REF!</v>
      </c>
      <c r="J33" s="339" t="e">
        <f>D33/'TEST MARKS '!$J$133*100</f>
        <v>#REF!</v>
      </c>
      <c r="K33" s="339" t="e">
        <f>E33/'TEST MARKS '!$K$133*100</f>
        <v>#REF!</v>
      </c>
      <c r="L33" s="339" t="e">
        <f>F33/'TEST MARKS '!$L$133*100</f>
        <v>#REF!</v>
      </c>
      <c r="M33" s="339" t="e">
        <f>G33/'TEST MARKS '!$M$133*100</f>
        <v>#REF!</v>
      </c>
      <c r="N33" s="339" t="e">
        <f>H33/'TEST MARKS '!$N$133*100</f>
        <v>#REF!</v>
      </c>
      <c r="O33" s="339" t="e">
        <f>I33/'TEST MARKS '!$O$133*100</f>
        <v>#REF!</v>
      </c>
      <c r="P33" s="339" t="e">
        <f>IF(J33&lt;'TEST MARKS '!$D$138,"N","Y")</f>
        <v>#REF!</v>
      </c>
      <c r="Q33" s="339" t="e">
        <f>IF(K33&lt;'TEST MARKS '!$D$138,"N","Y")</f>
        <v>#REF!</v>
      </c>
      <c r="R33" s="339" t="e">
        <f>IF(L33&lt;'TEST MARKS '!$D$138,"N","Y")</f>
        <v>#REF!</v>
      </c>
      <c r="S33" s="339" t="e">
        <f>IF(M33&lt;'TEST MARKS '!$D$138,"N","Y")</f>
        <v>#REF!</v>
      </c>
      <c r="T33" s="339" t="e">
        <f>IF(N33&lt;'TEST MARKS '!$D$138,"N","Y")</f>
        <v>#REF!</v>
      </c>
      <c r="U33" s="339" t="e">
        <f>IF(O33&lt;'TEST MARKS '!$D$138,"N","Y")</f>
        <v>#REF!</v>
      </c>
    </row>
    <row r="34" spans="1:21">
      <c r="A34" s="324">
        <f>'TEST MARKS '!A35</f>
        <v>26</v>
      </c>
      <c r="B34" s="324" t="str">
        <f>'TEST MARKS '!B31</f>
        <v>DIVYA C N</v>
      </c>
      <c r="C34" s="324" t="str">
        <f>'TEST MARKS '!C31</f>
        <v>1SG15ME031</v>
      </c>
      <c r="D34" s="324" t="e">
        <f>'TEST MARKS '!#REF!</f>
        <v>#REF!</v>
      </c>
      <c r="E34" s="324" t="e">
        <f>'TEST MARKS '!#REF!</f>
        <v>#REF!</v>
      </c>
      <c r="F34" s="324" t="e">
        <f>'TEST MARKS '!#REF!</f>
        <v>#REF!</v>
      </c>
      <c r="G34" s="324" t="e">
        <f>'TEST MARKS '!#REF!</f>
        <v>#REF!</v>
      </c>
      <c r="H34" s="324" t="e">
        <f>'TEST MARKS '!#REF!</f>
        <v>#REF!</v>
      </c>
      <c r="I34" s="324" t="e">
        <f>'TEST MARKS '!#REF!</f>
        <v>#REF!</v>
      </c>
      <c r="J34" s="339" t="e">
        <f>D34/'TEST MARKS '!$J$133*100</f>
        <v>#REF!</v>
      </c>
      <c r="K34" s="339" t="e">
        <f>E34/'TEST MARKS '!$K$133*100</f>
        <v>#REF!</v>
      </c>
      <c r="L34" s="339" t="e">
        <f>F34/'TEST MARKS '!$L$133*100</f>
        <v>#REF!</v>
      </c>
      <c r="M34" s="339" t="e">
        <f>G34/'TEST MARKS '!$M$133*100</f>
        <v>#REF!</v>
      </c>
      <c r="N34" s="339" t="e">
        <f>H34/'TEST MARKS '!$N$133*100</f>
        <v>#REF!</v>
      </c>
      <c r="O34" s="339" t="e">
        <f>I34/'TEST MARKS '!$O$133*100</f>
        <v>#REF!</v>
      </c>
      <c r="P34" s="339" t="e">
        <f>IF(J34&lt;'TEST MARKS '!$D$138,"N","Y")</f>
        <v>#REF!</v>
      </c>
      <c r="Q34" s="339" t="e">
        <f>IF(K34&lt;'TEST MARKS '!$D$138,"N","Y")</f>
        <v>#REF!</v>
      </c>
      <c r="R34" s="339" t="e">
        <f>IF(L34&lt;'TEST MARKS '!$D$138,"N","Y")</f>
        <v>#REF!</v>
      </c>
      <c r="S34" s="339" t="e">
        <f>IF(M34&lt;'TEST MARKS '!$D$138,"N","Y")</f>
        <v>#REF!</v>
      </c>
      <c r="T34" s="339" t="e">
        <f>IF(N34&lt;'TEST MARKS '!$D$138,"N","Y")</f>
        <v>#REF!</v>
      </c>
      <c r="U34" s="339" t="e">
        <f>IF(O34&lt;'TEST MARKS '!$D$138,"N","Y")</f>
        <v>#REF!</v>
      </c>
    </row>
    <row r="35" spans="1:21">
      <c r="A35" s="324">
        <f>'TEST MARKS '!A36</f>
        <v>27</v>
      </c>
      <c r="B35" s="324" t="str">
        <f>'TEST MARKS '!B32</f>
        <v>GAGAN M</v>
      </c>
      <c r="C35" s="324" t="str">
        <f>'TEST MARKS '!C32</f>
        <v>1SG15ME032</v>
      </c>
      <c r="D35" s="324" t="e">
        <f>'TEST MARKS '!#REF!</f>
        <v>#REF!</v>
      </c>
      <c r="E35" s="324" t="e">
        <f>'TEST MARKS '!#REF!</f>
        <v>#REF!</v>
      </c>
      <c r="F35" s="324" t="e">
        <f>'TEST MARKS '!#REF!</f>
        <v>#REF!</v>
      </c>
      <c r="G35" s="324" t="e">
        <f>'TEST MARKS '!#REF!</f>
        <v>#REF!</v>
      </c>
      <c r="H35" s="324" t="e">
        <f>'TEST MARKS '!#REF!</f>
        <v>#REF!</v>
      </c>
      <c r="I35" s="324" t="e">
        <f>'TEST MARKS '!#REF!</f>
        <v>#REF!</v>
      </c>
      <c r="J35" s="339" t="e">
        <f>D35/'TEST MARKS '!$J$133*100</f>
        <v>#REF!</v>
      </c>
      <c r="K35" s="339" t="e">
        <f>E35/'TEST MARKS '!$K$133*100</f>
        <v>#REF!</v>
      </c>
      <c r="L35" s="339" t="e">
        <f>F35/'TEST MARKS '!$L$133*100</f>
        <v>#REF!</v>
      </c>
      <c r="M35" s="339" t="e">
        <f>G35/'TEST MARKS '!$M$133*100</f>
        <v>#REF!</v>
      </c>
      <c r="N35" s="339" t="e">
        <f>H35/'TEST MARKS '!$N$133*100</f>
        <v>#REF!</v>
      </c>
      <c r="O35" s="339" t="e">
        <f>I35/'TEST MARKS '!$O$133*100</f>
        <v>#REF!</v>
      </c>
      <c r="P35" s="339" t="e">
        <f>IF(J35&lt;'TEST MARKS '!$D$138,"N","Y")</f>
        <v>#REF!</v>
      </c>
      <c r="Q35" s="339" t="e">
        <f>IF(K35&lt;'TEST MARKS '!$D$138,"N","Y")</f>
        <v>#REF!</v>
      </c>
      <c r="R35" s="339" t="e">
        <f>IF(L35&lt;'TEST MARKS '!$D$138,"N","Y")</f>
        <v>#REF!</v>
      </c>
      <c r="S35" s="339" t="e">
        <f>IF(M35&lt;'TEST MARKS '!$D$138,"N","Y")</f>
        <v>#REF!</v>
      </c>
      <c r="T35" s="339" t="e">
        <f>IF(N35&lt;'TEST MARKS '!$D$138,"N","Y")</f>
        <v>#REF!</v>
      </c>
      <c r="U35" s="339" t="e">
        <f>IF(O35&lt;'TEST MARKS '!$D$138,"N","Y")</f>
        <v>#REF!</v>
      </c>
    </row>
    <row r="36" spans="1:21">
      <c r="A36" s="324">
        <f>'TEST MARKS '!A37</f>
        <v>28</v>
      </c>
      <c r="B36" s="324" t="str">
        <f>'TEST MARKS '!B33</f>
        <v>GALVIN IGNATIUS MENEZES</v>
      </c>
      <c r="C36" s="324" t="str">
        <f>'TEST MARKS '!C33</f>
        <v>1SG15ME033</v>
      </c>
      <c r="D36" s="324" t="e">
        <f>'TEST MARKS '!#REF!</f>
        <v>#REF!</v>
      </c>
      <c r="E36" s="324" t="e">
        <f>'TEST MARKS '!#REF!</f>
        <v>#REF!</v>
      </c>
      <c r="F36" s="324" t="e">
        <f>'TEST MARKS '!#REF!</f>
        <v>#REF!</v>
      </c>
      <c r="G36" s="324" t="e">
        <f>'TEST MARKS '!#REF!</f>
        <v>#REF!</v>
      </c>
      <c r="H36" s="324" t="e">
        <f>'TEST MARKS '!#REF!</f>
        <v>#REF!</v>
      </c>
      <c r="I36" s="324" t="e">
        <f>'TEST MARKS '!#REF!</f>
        <v>#REF!</v>
      </c>
      <c r="J36" s="339" t="e">
        <f>D36/'TEST MARKS '!$J$133*100</f>
        <v>#REF!</v>
      </c>
      <c r="K36" s="339" t="e">
        <f>E36/'TEST MARKS '!$K$133*100</f>
        <v>#REF!</v>
      </c>
      <c r="L36" s="339" t="e">
        <f>F36/'TEST MARKS '!$L$133*100</f>
        <v>#REF!</v>
      </c>
      <c r="M36" s="339" t="e">
        <f>G36/'TEST MARKS '!$M$133*100</f>
        <v>#REF!</v>
      </c>
      <c r="N36" s="339" t="e">
        <f>H36/'TEST MARKS '!$N$133*100</f>
        <v>#REF!</v>
      </c>
      <c r="O36" s="339" t="e">
        <f>I36/'TEST MARKS '!$O$133*100</f>
        <v>#REF!</v>
      </c>
      <c r="P36" s="339" t="e">
        <f>IF(J36&lt;'TEST MARKS '!$D$138,"N","Y")</f>
        <v>#REF!</v>
      </c>
      <c r="Q36" s="339" t="e">
        <f>IF(K36&lt;'TEST MARKS '!$D$138,"N","Y")</f>
        <v>#REF!</v>
      </c>
      <c r="R36" s="339" t="e">
        <f>IF(L36&lt;'TEST MARKS '!$D$138,"N","Y")</f>
        <v>#REF!</v>
      </c>
      <c r="S36" s="339" t="e">
        <f>IF(M36&lt;'TEST MARKS '!$D$138,"N","Y")</f>
        <v>#REF!</v>
      </c>
      <c r="T36" s="339" t="e">
        <f>IF(N36&lt;'TEST MARKS '!$D$138,"N","Y")</f>
        <v>#REF!</v>
      </c>
      <c r="U36" s="339" t="e">
        <f>IF(O36&lt;'TEST MARKS '!$D$138,"N","Y")</f>
        <v>#REF!</v>
      </c>
    </row>
    <row r="37" spans="1:21">
      <c r="A37" s="324">
        <f>'TEST MARKS '!A38</f>
        <v>29</v>
      </c>
      <c r="B37" s="324" t="str">
        <f>'TEST MARKS '!B34</f>
        <v>GYANENDRA KUMAR GUPTA</v>
      </c>
      <c r="C37" s="324" t="str">
        <f>'TEST MARKS '!C34</f>
        <v>1SG15ME034</v>
      </c>
      <c r="D37" s="324" t="e">
        <f>'TEST MARKS '!#REF!</f>
        <v>#REF!</v>
      </c>
      <c r="E37" s="324" t="e">
        <f>'TEST MARKS '!#REF!</f>
        <v>#REF!</v>
      </c>
      <c r="F37" s="324" t="e">
        <f>'TEST MARKS '!#REF!</f>
        <v>#REF!</v>
      </c>
      <c r="G37" s="324" t="e">
        <f>'TEST MARKS '!#REF!</f>
        <v>#REF!</v>
      </c>
      <c r="H37" s="324" t="e">
        <f>'TEST MARKS '!#REF!</f>
        <v>#REF!</v>
      </c>
      <c r="I37" s="324" t="e">
        <f>'TEST MARKS '!#REF!</f>
        <v>#REF!</v>
      </c>
      <c r="J37" s="339" t="e">
        <f>D37/'TEST MARKS '!$J$133*100</f>
        <v>#REF!</v>
      </c>
      <c r="K37" s="339" t="e">
        <f>E37/'TEST MARKS '!$K$133*100</f>
        <v>#REF!</v>
      </c>
      <c r="L37" s="339" t="e">
        <f>F37/'TEST MARKS '!$L$133*100</f>
        <v>#REF!</v>
      </c>
      <c r="M37" s="339" t="e">
        <f>G37/'TEST MARKS '!$M$133*100</f>
        <v>#REF!</v>
      </c>
      <c r="N37" s="339" t="e">
        <f>H37/'TEST MARKS '!$N$133*100</f>
        <v>#REF!</v>
      </c>
      <c r="O37" s="339" t="e">
        <f>I37/'TEST MARKS '!$O$133*100</f>
        <v>#REF!</v>
      </c>
      <c r="P37" s="339" t="e">
        <f>IF(J37&lt;'TEST MARKS '!$D$138,"N","Y")</f>
        <v>#REF!</v>
      </c>
      <c r="Q37" s="339" t="e">
        <f>IF(K37&lt;'TEST MARKS '!$D$138,"N","Y")</f>
        <v>#REF!</v>
      </c>
      <c r="R37" s="339" t="e">
        <f>IF(L37&lt;'TEST MARKS '!$D$138,"N","Y")</f>
        <v>#REF!</v>
      </c>
      <c r="S37" s="339" t="e">
        <f>IF(M37&lt;'TEST MARKS '!$D$138,"N","Y")</f>
        <v>#REF!</v>
      </c>
      <c r="T37" s="339" t="e">
        <f>IF(N37&lt;'TEST MARKS '!$D$138,"N","Y")</f>
        <v>#REF!</v>
      </c>
      <c r="U37" s="339" t="e">
        <f>IF(O37&lt;'TEST MARKS '!$D$138,"N","Y")</f>
        <v>#REF!</v>
      </c>
    </row>
    <row r="38" spans="1:21">
      <c r="A38" s="324">
        <f>'TEST MARKS '!A39</f>
        <v>30</v>
      </c>
      <c r="B38" s="324" t="str">
        <f>'TEST MARKS '!B35</f>
        <v>HIMANSHU</v>
      </c>
      <c r="C38" s="324" t="str">
        <f>'TEST MARKS '!C35</f>
        <v>1SG15ME038</v>
      </c>
      <c r="D38" s="324" t="e">
        <f>'TEST MARKS '!#REF!</f>
        <v>#REF!</v>
      </c>
      <c r="E38" s="324" t="e">
        <f>'TEST MARKS '!#REF!</f>
        <v>#REF!</v>
      </c>
      <c r="F38" s="324" t="e">
        <f>'TEST MARKS '!#REF!</f>
        <v>#REF!</v>
      </c>
      <c r="G38" s="324" t="e">
        <f>'TEST MARKS '!#REF!</f>
        <v>#REF!</v>
      </c>
      <c r="H38" s="324" t="e">
        <f>'TEST MARKS '!#REF!</f>
        <v>#REF!</v>
      </c>
      <c r="I38" s="324" t="e">
        <f>'TEST MARKS '!#REF!</f>
        <v>#REF!</v>
      </c>
      <c r="J38" s="339" t="e">
        <f>D38/'TEST MARKS '!$J$133*100</f>
        <v>#REF!</v>
      </c>
      <c r="K38" s="339" t="e">
        <f>E38/'TEST MARKS '!$K$133*100</f>
        <v>#REF!</v>
      </c>
      <c r="L38" s="339" t="e">
        <f>F38/'TEST MARKS '!$L$133*100</f>
        <v>#REF!</v>
      </c>
      <c r="M38" s="339" t="e">
        <f>G38/'TEST MARKS '!$M$133*100</f>
        <v>#REF!</v>
      </c>
      <c r="N38" s="339" t="e">
        <f>H38/'TEST MARKS '!$N$133*100</f>
        <v>#REF!</v>
      </c>
      <c r="O38" s="339" t="e">
        <f>I38/'TEST MARKS '!$O$133*100</f>
        <v>#REF!</v>
      </c>
      <c r="P38" s="339" t="e">
        <f>IF(J38&lt;'TEST MARKS '!$D$138,"N","Y")</f>
        <v>#REF!</v>
      </c>
      <c r="Q38" s="339" t="e">
        <f>IF(K38&lt;'TEST MARKS '!$D$138,"N","Y")</f>
        <v>#REF!</v>
      </c>
      <c r="R38" s="339" t="e">
        <f>IF(L38&lt;'TEST MARKS '!$D$138,"N","Y")</f>
        <v>#REF!</v>
      </c>
      <c r="S38" s="339" t="e">
        <f>IF(M38&lt;'TEST MARKS '!$D$138,"N","Y")</f>
        <v>#REF!</v>
      </c>
      <c r="T38" s="339" t="e">
        <f>IF(N38&lt;'TEST MARKS '!$D$138,"N","Y")</f>
        <v>#REF!</v>
      </c>
      <c r="U38" s="339" t="e">
        <f>IF(O38&lt;'TEST MARKS '!$D$138,"N","Y")</f>
        <v>#REF!</v>
      </c>
    </row>
    <row r="39" spans="1:21">
      <c r="A39" s="324">
        <f>'TEST MARKS '!A40</f>
        <v>31</v>
      </c>
      <c r="B39" s="324" t="str">
        <f>'TEST MARKS '!B36</f>
        <v>JANARDHAN K N</v>
      </c>
      <c r="C39" s="324" t="str">
        <f>'TEST MARKS '!C36</f>
        <v>1SG15ME042</v>
      </c>
      <c r="D39" s="324" t="e">
        <f>'TEST MARKS '!#REF!</f>
        <v>#REF!</v>
      </c>
      <c r="E39" s="324" t="e">
        <f>'TEST MARKS '!#REF!</f>
        <v>#REF!</v>
      </c>
      <c r="F39" s="324" t="e">
        <f>'TEST MARKS '!#REF!</f>
        <v>#REF!</v>
      </c>
      <c r="G39" s="324" t="e">
        <f>'TEST MARKS '!#REF!</f>
        <v>#REF!</v>
      </c>
      <c r="H39" s="324" t="e">
        <f>'TEST MARKS '!#REF!</f>
        <v>#REF!</v>
      </c>
      <c r="I39" s="324" t="e">
        <f>'TEST MARKS '!#REF!</f>
        <v>#REF!</v>
      </c>
      <c r="J39" s="339" t="e">
        <f>D39/'TEST MARKS '!$J$133*100</f>
        <v>#REF!</v>
      </c>
      <c r="K39" s="339" t="e">
        <f>E39/'TEST MARKS '!$K$133*100</f>
        <v>#REF!</v>
      </c>
      <c r="L39" s="339" t="e">
        <f>F39/'TEST MARKS '!$L$133*100</f>
        <v>#REF!</v>
      </c>
      <c r="M39" s="339" t="e">
        <f>G39/'TEST MARKS '!$M$133*100</f>
        <v>#REF!</v>
      </c>
      <c r="N39" s="339" t="e">
        <f>H39/'TEST MARKS '!$N$133*100</f>
        <v>#REF!</v>
      </c>
      <c r="O39" s="339" t="e">
        <f>I39/'TEST MARKS '!$O$133*100</f>
        <v>#REF!</v>
      </c>
      <c r="P39" s="339" t="e">
        <f>IF(J39&lt;'TEST MARKS '!$D$138,"N","Y")</f>
        <v>#REF!</v>
      </c>
      <c r="Q39" s="339" t="e">
        <f>IF(K39&lt;'TEST MARKS '!$D$138,"N","Y")</f>
        <v>#REF!</v>
      </c>
      <c r="R39" s="339" t="e">
        <f>IF(L39&lt;'TEST MARKS '!$D$138,"N","Y")</f>
        <v>#REF!</v>
      </c>
      <c r="S39" s="339" t="e">
        <f>IF(M39&lt;'TEST MARKS '!$D$138,"N","Y")</f>
        <v>#REF!</v>
      </c>
      <c r="T39" s="339" t="e">
        <f>IF(N39&lt;'TEST MARKS '!$D$138,"N","Y")</f>
        <v>#REF!</v>
      </c>
      <c r="U39" s="339" t="e">
        <f>IF(O39&lt;'TEST MARKS '!$D$138,"N","Y")</f>
        <v>#REF!</v>
      </c>
    </row>
    <row r="40" spans="1:21">
      <c r="A40" s="324">
        <f>'TEST MARKS '!A41</f>
        <v>32</v>
      </c>
      <c r="B40" s="324" t="str">
        <f>'TEST MARKS '!B37</f>
        <v>JOHN PATRICK .G</v>
      </c>
      <c r="C40" s="324" t="str">
        <f>'TEST MARKS '!C37</f>
        <v>1SG15ME043</v>
      </c>
      <c r="D40" s="324" t="e">
        <f>'TEST MARKS '!#REF!</f>
        <v>#REF!</v>
      </c>
      <c r="E40" s="324" t="e">
        <f>'TEST MARKS '!#REF!</f>
        <v>#REF!</v>
      </c>
      <c r="F40" s="324" t="e">
        <f>'TEST MARKS '!#REF!</f>
        <v>#REF!</v>
      </c>
      <c r="G40" s="324" t="e">
        <f>'TEST MARKS '!#REF!</f>
        <v>#REF!</v>
      </c>
      <c r="H40" s="324" t="e">
        <f>'TEST MARKS '!#REF!</f>
        <v>#REF!</v>
      </c>
      <c r="I40" s="324" t="e">
        <f>'TEST MARKS '!#REF!</f>
        <v>#REF!</v>
      </c>
      <c r="J40" s="339" t="e">
        <f>D40/'TEST MARKS '!$J$133*100</f>
        <v>#REF!</v>
      </c>
      <c r="K40" s="339" t="e">
        <f>E40/'TEST MARKS '!$K$133*100</f>
        <v>#REF!</v>
      </c>
      <c r="L40" s="339" t="e">
        <f>F40/'TEST MARKS '!$L$133*100</f>
        <v>#REF!</v>
      </c>
      <c r="M40" s="339" t="e">
        <f>G40/'TEST MARKS '!$M$133*100</f>
        <v>#REF!</v>
      </c>
      <c r="N40" s="339" t="e">
        <f>H40/'TEST MARKS '!$N$133*100</f>
        <v>#REF!</v>
      </c>
      <c r="O40" s="339" t="e">
        <f>I40/'TEST MARKS '!$O$133*100</f>
        <v>#REF!</v>
      </c>
      <c r="P40" s="339" t="e">
        <f>IF(J40&lt;'TEST MARKS '!$D$138,"N","Y")</f>
        <v>#REF!</v>
      </c>
      <c r="Q40" s="339" t="e">
        <f>IF(K40&lt;'TEST MARKS '!$D$138,"N","Y")</f>
        <v>#REF!</v>
      </c>
      <c r="R40" s="339" t="e">
        <f>IF(L40&lt;'TEST MARKS '!$D$138,"N","Y")</f>
        <v>#REF!</v>
      </c>
      <c r="S40" s="339" t="e">
        <f>IF(M40&lt;'TEST MARKS '!$D$138,"N","Y")</f>
        <v>#REF!</v>
      </c>
      <c r="T40" s="339" t="e">
        <f>IF(N40&lt;'TEST MARKS '!$D$138,"N","Y")</f>
        <v>#REF!</v>
      </c>
      <c r="U40" s="339" t="e">
        <f>IF(O40&lt;'TEST MARKS '!$D$138,"N","Y")</f>
        <v>#REF!</v>
      </c>
    </row>
    <row r="41" spans="1:21">
      <c r="A41" s="324">
        <f>'TEST MARKS '!A42</f>
        <v>33</v>
      </c>
      <c r="B41" s="324" t="str">
        <f>'TEST MARKS '!B38</f>
        <v>KISHAN SHARMA</v>
      </c>
      <c r="C41" s="324" t="str">
        <f>'TEST MARKS '!C38</f>
        <v>1SG15ME044</v>
      </c>
      <c r="D41" s="324" t="e">
        <f>'TEST MARKS '!#REF!</f>
        <v>#REF!</v>
      </c>
      <c r="E41" s="324" t="e">
        <f>'TEST MARKS '!#REF!</f>
        <v>#REF!</v>
      </c>
      <c r="F41" s="324" t="e">
        <f>'TEST MARKS '!#REF!</f>
        <v>#REF!</v>
      </c>
      <c r="G41" s="324" t="e">
        <f>'TEST MARKS '!#REF!</f>
        <v>#REF!</v>
      </c>
      <c r="H41" s="324" t="e">
        <f>'TEST MARKS '!#REF!</f>
        <v>#REF!</v>
      </c>
      <c r="I41" s="324" t="e">
        <f>'TEST MARKS '!#REF!</f>
        <v>#REF!</v>
      </c>
      <c r="J41" s="339" t="e">
        <f>D41/'TEST MARKS '!$J$133*100</f>
        <v>#REF!</v>
      </c>
      <c r="K41" s="339" t="e">
        <f>E41/'TEST MARKS '!$K$133*100</f>
        <v>#REF!</v>
      </c>
      <c r="L41" s="339" t="e">
        <f>F41/'TEST MARKS '!$L$133*100</f>
        <v>#REF!</v>
      </c>
      <c r="M41" s="339" t="e">
        <f>G41/'TEST MARKS '!$M$133*100</f>
        <v>#REF!</v>
      </c>
      <c r="N41" s="339" t="e">
        <f>H41/'TEST MARKS '!$N$133*100</f>
        <v>#REF!</v>
      </c>
      <c r="O41" s="339" t="e">
        <f>I41/'TEST MARKS '!$O$133*100</f>
        <v>#REF!</v>
      </c>
      <c r="P41" s="339" t="e">
        <f>IF(J41&lt;'TEST MARKS '!$D$138,"N","Y")</f>
        <v>#REF!</v>
      </c>
      <c r="Q41" s="339" t="e">
        <f>IF(K41&lt;'TEST MARKS '!$D$138,"N","Y")</f>
        <v>#REF!</v>
      </c>
      <c r="R41" s="339" t="e">
        <f>IF(L41&lt;'TEST MARKS '!$D$138,"N","Y")</f>
        <v>#REF!</v>
      </c>
      <c r="S41" s="339" t="e">
        <f>IF(M41&lt;'TEST MARKS '!$D$138,"N","Y")</f>
        <v>#REF!</v>
      </c>
      <c r="T41" s="339" t="e">
        <f>IF(N41&lt;'TEST MARKS '!$D$138,"N","Y")</f>
        <v>#REF!</v>
      </c>
      <c r="U41" s="339" t="e">
        <f>IF(O41&lt;'TEST MARKS '!$D$138,"N","Y")</f>
        <v>#REF!</v>
      </c>
    </row>
    <row r="42" spans="1:21">
      <c r="A42" s="324">
        <f>'TEST MARKS '!A43</f>
        <v>34</v>
      </c>
      <c r="B42" s="324" t="str">
        <f>'TEST MARKS '!B39</f>
        <v>KUMAR P G</v>
      </c>
      <c r="C42" s="324" t="str">
        <f>'TEST MARKS '!C39</f>
        <v>1SG15ME046</v>
      </c>
      <c r="D42" s="324" t="e">
        <f>'TEST MARKS '!#REF!</f>
        <v>#REF!</v>
      </c>
      <c r="E42" s="324" t="e">
        <f>'TEST MARKS '!#REF!</f>
        <v>#REF!</v>
      </c>
      <c r="F42" s="324" t="e">
        <f>'TEST MARKS '!#REF!</f>
        <v>#REF!</v>
      </c>
      <c r="G42" s="324" t="e">
        <f>'TEST MARKS '!#REF!</f>
        <v>#REF!</v>
      </c>
      <c r="H42" s="324" t="e">
        <f>'TEST MARKS '!#REF!</f>
        <v>#REF!</v>
      </c>
      <c r="I42" s="324" t="e">
        <f>'TEST MARKS '!#REF!</f>
        <v>#REF!</v>
      </c>
      <c r="J42" s="339" t="e">
        <f>D42/'TEST MARKS '!$J$133*100</f>
        <v>#REF!</v>
      </c>
      <c r="K42" s="339" t="e">
        <f>E42/'TEST MARKS '!$K$133*100</f>
        <v>#REF!</v>
      </c>
      <c r="L42" s="339" t="e">
        <f>F42/'TEST MARKS '!$L$133*100</f>
        <v>#REF!</v>
      </c>
      <c r="M42" s="339" t="e">
        <f>G42/'TEST MARKS '!$M$133*100</f>
        <v>#REF!</v>
      </c>
      <c r="N42" s="339" t="e">
        <f>H42/'TEST MARKS '!$N$133*100</f>
        <v>#REF!</v>
      </c>
      <c r="O42" s="339" t="e">
        <f>I42/'TEST MARKS '!$O$133*100</f>
        <v>#REF!</v>
      </c>
      <c r="P42" s="339" t="e">
        <f>IF(J42&lt;'TEST MARKS '!$D$138,"N","Y")</f>
        <v>#REF!</v>
      </c>
      <c r="Q42" s="339" t="e">
        <f>IF(K42&lt;'TEST MARKS '!$D$138,"N","Y")</f>
        <v>#REF!</v>
      </c>
      <c r="R42" s="339" t="e">
        <f>IF(L42&lt;'TEST MARKS '!$D$138,"N","Y")</f>
        <v>#REF!</v>
      </c>
      <c r="S42" s="339" t="e">
        <f>IF(M42&lt;'TEST MARKS '!$D$138,"N","Y")</f>
        <v>#REF!</v>
      </c>
      <c r="T42" s="339" t="e">
        <f>IF(N42&lt;'TEST MARKS '!$D$138,"N","Y")</f>
        <v>#REF!</v>
      </c>
      <c r="U42" s="339" t="e">
        <f>IF(O42&lt;'TEST MARKS '!$D$138,"N","Y")</f>
        <v>#REF!</v>
      </c>
    </row>
    <row r="43" spans="1:21">
      <c r="A43" s="324">
        <f>'TEST MARKS '!A44</f>
        <v>35</v>
      </c>
      <c r="B43" s="324" t="str">
        <f>'TEST MARKS '!B40</f>
        <v>KUMAR ROHAN</v>
      </c>
      <c r="C43" s="324" t="str">
        <f>'TEST MARKS '!C40</f>
        <v>1SG15ME047</v>
      </c>
      <c r="D43" s="324" t="e">
        <f>'TEST MARKS '!#REF!</f>
        <v>#REF!</v>
      </c>
      <c r="E43" s="324" t="e">
        <f>'TEST MARKS '!#REF!</f>
        <v>#REF!</v>
      </c>
      <c r="F43" s="324" t="e">
        <f>'TEST MARKS '!#REF!</f>
        <v>#REF!</v>
      </c>
      <c r="G43" s="324" t="e">
        <f>'TEST MARKS '!#REF!</f>
        <v>#REF!</v>
      </c>
      <c r="H43" s="324" t="e">
        <f>'TEST MARKS '!#REF!</f>
        <v>#REF!</v>
      </c>
      <c r="I43" s="324" t="e">
        <f>'TEST MARKS '!#REF!</f>
        <v>#REF!</v>
      </c>
      <c r="J43" s="339" t="e">
        <f>D43/'TEST MARKS '!$J$133*100</f>
        <v>#REF!</v>
      </c>
      <c r="K43" s="339" t="e">
        <f>E43/'TEST MARKS '!$K$133*100</f>
        <v>#REF!</v>
      </c>
      <c r="L43" s="339" t="e">
        <f>F43/'TEST MARKS '!$L$133*100</f>
        <v>#REF!</v>
      </c>
      <c r="M43" s="339" t="e">
        <f>G43/'TEST MARKS '!$M$133*100</f>
        <v>#REF!</v>
      </c>
      <c r="N43" s="339" t="e">
        <f>H43/'TEST MARKS '!$N$133*100</f>
        <v>#REF!</v>
      </c>
      <c r="O43" s="339" t="e">
        <f>I43/'TEST MARKS '!$O$133*100</f>
        <v>#REF!</v>
      </c>
      <c r="P43" s="339" t="e">
        <f>IF(J43&lt;'TEST MARKS '!$D$138,"N","Y")</f>
        <v>#REF!</v>
      </c>
      <c r="Q43" s="339" t="e">
        <f>IF(K43&lt;'TEST MARKS '!$D$138,"N","Y")</f>
        <v>#REF!</v>
      </c>
      <c r="R43" s="339" t="e">
        <f>IF(L43&lt;'TEST MARKS '!$D$138,"N","Y")</f>
        <v>#REF!</v>
      </c>
      <c r="S43" s="339" t="e">
        <f>IF(M43&lt;'TEST MARKS '!$D$138,"N","Y")</f>
        <v>#REF!</v>
      </c>
      <c r="T43" s="339" t="e">
        <f>IF(N43&lt;'TEST MARKS '!$D$138,"N","Y")</f>
        <v>#REF!</v>
      </c>
      <c r="U43" s="339" t="e">
        <f>IF(O43&lt;'TEST MARKS '!$D$138,"N","Y")</f>
        <v>#REF!</v>
      </c>
    </row>
    <row r="44" spans="1:21">
      <c r="A44" s="324">
        <f>'TEST MARKS '!A45</f>
        <v>36</v>
      </c>
      <c r="B44" s="324" t="str">
        <f>'TEST MARKS '!B41</f>
        <v>K.SAISOMASEKHAR</v>
      </c>
      <c r="C44" s="324" t="str">
        <f>'TEST MARKS '!C41</f>
        <v>1SG15ME048</v>
      </c>
      <c r="D44" s="324" t="e">
        <f>'TEST MARKS '!#REF!</f>
        <v>#REF!</v>
      </c>
      <c r="E44" s="324" t="e">
        <f>'TEST MARKS '!#REF!</f>
        <v>#REF!</v>
      </c>
      <c r="F44" s="324" t="e">
        <f>'TEST MARKS '!#REF!</f>
        <v>#REF!</v>
      </c>
      <c r="G44" s="324" t="e">
        <f>'TEST MARKS '!#REF!</f>
        <v>#REF!</v>
      </c>
      <c r="H44" s="324" t="e">
        <f>'TEST MARKS '!#REF!</f>
        <v>#REF!</v>
      </c>
      <c r="I44" s="324" t="e">
        <f>'TEST MARKS '!#REF!</f>
        <v>#REF!</v>
      </c>
      <c r="J44" s="339" t="e">
        <f>D44/'TEST MARKS '!$J$133*100</f>
        <v>#REF!</v>
      </c>
      <c r="K44" s="339" t="e">
        <f>E44/'TEST MARKS '!$K$133*100</f>
        <v>#REF!</v>
      </c>
      <c r="L44" s="339" t="e">
        <f>F44/'TEST MARKS '!$L$133*100</f>
        <v>#REF!</v>
      </c>
      <c r="M44" s="339" t="e">
        <f>G44/'TEST MARKS '!$M$133*100</f>
        <v>#REF!</v>
      </c>
      <c r="N44" s="339" t="e">
        <f>H44/'TEST MARKS '!$N$133*100</f>
        <v>#REF!</v>
      </c>
      <c r="O44" s="339" t="e">
        <f>I44/'TEST MARKS '!$O$133*100</f>
        <v>#REF!</v>
      </c>
      <c r="P44" s="339" t="e">
        <f>IF(J44&lt;'TEST MARKS '!$D$138,"N","Y")</f>
        <v>#REF!</v>
      </c>
      <c r="Q44" s="339" t="e">
        <f>IF(K44&lt;'TEST MARKS '!$D$138,"N","Y")</f>
        <v>#REF!</v>
      </c>
      <c r="R44" s="339" t="e">
        <f>IF(L44&lt;'TEST MARKS '!$D$138,"N","Y")</f>
        <v>#REF!</v>
      </c>
      <c r="S44" s="339" t="e">
        <f>IF(M44&lt;'TEST MARKS '!$D$138,"N","Y")</f>
        <v>#REF!</v>
      </c>
      <c r="T44" s="339" t="e">
        <f>IF(N44&lt;'TEST MARKS '!$D$138,"N","Y")</f>
        <v>#REF!</v>
      </c>
      <c r="U44" s="339" t="e">
        <f>IF(O44&lt;'TEST MARKS '!$D$138,"N","Y")</f>
        <v>#REF!</v>
      </c>
    </row>
    <row r="45" spans="1:21">
      <c r="A45" s="324">
        <f>'TEST MARKS '!A46</f>
        <v>37</v>
      </c>
      <c r="B45" s="324" t="e">
        <f>'TEST MARKS '!#REF!</f>
        <v>#REF!</v>
      </c>
      <c r="C45" s="324" t="e">
        <f>'TEST MARKS '!#REF!</f>
        <v>#REF!</v>
      </c>
      <c r="D45" s="324" t="e">
        <f>'TEST MARKS '!#REF!</f>
        <v>#REF!</v>
      </c>
      <c r="E45" s="324" t="e">
        <f>'TEST MARKS '!#REF!</f>
        <v>#REF!</v>
      </c>
      <c r="F45" s="324" t="e">
        <f>'TEST MARKS '!#REF!</f>
        <v>#REF!</v>
      </c>
      <c r="G45" s="324" t="e">
        <f>'TEST MARKS '!#REF!</f>
        <v>#REF!</v>
      </c>
      <c r="H45" s="324" t="e">
        <f>'TEST MARKS '!#REF!</f>
        <v>#REF!</v>
      </c>
      <c r="I45" s="324" t="e">
        <f>'TEST MARKS '!#REF!</f>
        <v>#REF!</v>
      </c>
      <c r="J45" s="339" t="e">
        <f>D45/'TEST MARKS '!$J$133*100</f>
        <v>#REF!</v>
      </c>
      <c r="K45" s="339" t="e">
        <f>E45/'TEST MARKS '!$K$133*100</f>
        <v>#REF!</v>
      </c>
      <c r="L45" s="339" t="e">
        <f>F45/'TEST MARKS '!$L$133*100</f>
        <v>#REF!</v>
      </c>
      <c r="M45" s="339" t="e">
        <f>G45/'TEST MARKS '!$M$133*100</f>
        <v>#REF!</v>
      </c>
      <c r="N45" s="339" t="e">
        <f>H45/'TEST MARKS '!$N$133*100</f>
        <v>#REF!</v>
      </c>
      <c r="O45" s="339" t="e">
        <f>I45/'TEST MARKS '!$O$133*100</f>
        <v>#REF!</v>
      </c>
      <c r="P45" s="339" t="e">
        <f>IF(J45&lt;'TEST MARKS '!$D$138,"N","Y")</f>
        <v>#REF!</v>
      </c>
      <c r="Q45" s="339" t="e">
        <f>IF(K45&lt;'TEST MARKS '!$D$138,"N","Y")</f>
        <v>#REF!</v>
      </c>
      <c r="R45" s="339" t="e">
        <f>IF(L45&lt;'TEST MARKS '!$D$138,"N","Y")</f>
        <v>#REF!</v>
      </c>
      <c r="S45" s="339" t="e">
        <f>IF(M45&lt;'TEST MARKS '!$D$138,"N","Y")</f>
        <v>#REF!</v>
      </c>
      <c r="T45" s="339" t="e">
        <f>IF(N45&lt;'TEST MARKS '!$D$138,"N","Y")</f>
        <v>#REF!</v>
      </c>
      <c r="U45" s="339" t="e">
        <f>IF(O45&lt;'TEST MARKS '!$D$138,"N","Y")</f>
        <v>#REF!</v>
      </c>
    </row>
    <row r="46" spans="1:21">
      <c r="A46" s="324">
        <f>'TEST MARKS '!A47</f>
        <v>38</v>
      </c>
      <c r="B46" s="324" t="str">
        <f>'TEST MARKS '!B42</f>
        <v>KUSHAL S</v>
      </c>
      <c r="C46" s="324" t="str">
        <f>'TEST MARKS '!C42</f>
        <v>1SG15ME049</v>
      </c>
      <c r="D46" s="324" t="e">
        <f>'TEST MARKS '!#REF!</f>
        <v>#REF!</v>
      </c>
      <c r="E46" s="324" t="e">
        <f>'TEST MARKS '!#REF!</f>
        <v>#REF!</v>
      </c>
      <c r="F46" s="324" t="e">
        <f>'TEST MARKS '!#REF!</f>
        <v>#REF!</v>
      </c>
      <c r="G46" s="324" t="e">
        <f>'TEST MARKS '!#REF!</f>
        <v>#REF!</v>
      </c>
      <c r="H46" s="324" t="e">
        <f>'TEST MARKS '!#REF!</f>
        <v>#REF!</v>
      </c>
      <c r="I46" s="324" t="e">
        <f>'TEST MARKS '!#REF!</f>
        <v>#REF!</v>
      </c>
      <c r="J46" s="339" t="e">
        <f>D46/'TEST MARKS '!$J$133*100</f>
        <v>#REF!</v>
      </c>
      <c r="K46" s="339" t="e">
        <f>E46/'TEST MARKS '!$K$133*100</f>
        <v>#REF!</v>
      </c>
      <c r="L46" s="339" t="e">
        <f>F46/'TEST MARKS '!$L$133*100</f>
        <v>#REF!</v>
      </c>
      <c r="M46" s="339" t="e">
        <f>G46/'TEST MARKS '!$M$133*100</f>
        <v>#REF!</v>
      </c>
      <c r="N46" s="339" t="e">
        <f>H46/'TEST MARKS '!$N$133*100</f>
        <v>#REF!</v>
      </c>
      <c r="O46" s="339" t="e">
        <f>I46/'TEST MARKS '!$O$133*100</f>
        <v>#REF!</v>
      </c>
      <c r="P46" s="339" t="e">
        <f>IF(J46&lt;'TEST MARKS '!$D$138,"N","Y")</f>
        <v>#REF!</v>
      </c>
      <c r="Q46" s="339" t="e">
        <f>IF(K46&lt;'TEST MARKS '!$D$138,"N","Y")</f>
        <v>#REF!</v>
      </c>
      <c r="R46" s="339" t="e">
        <f>IF(L46&lt;'TEST MARKS '!$D$138,"N","Y")</f>
        <v>#REF!</v>
      </c>
      <c r="S46" s="339" t="e">
        <f>IF(M46&lt;'TEST MARKS '!$D$138,"N","Y")</f>
        <v>#REF!</v>
      </c>
      <c r="T46" s="339" t="e">
        <f>IF(N46&lt;'TEST MARKS '!$D$138,"N","Y")</f>
        <v>#REF!</v>
      </c>
      <c r="U46" s="339" t="e">
        <f>IF(O46&lt;'TEST MARKS '!$D$138,"N","Y")</f>
        <v>#REF!</v>
      </c>
    </row>
    <row r="47" spans="1:21">
      <c r="A47" s="324">
        <f>'TEST MARKS '!A48</f>
        <v>39</v>
      </c>
      <c r="B47" s="324" t="str">
        <f>'TEST MARKS '!B43</f>
        <v>LIKITH P S</v>
      </c>
      <c r="C47" s="324" t="str">
        <f>'TEST MARKS '!C43</f>
        <v>1SG15ME050</v>
      </c>
      <c r="D47" s="324" t="e">
        <f>'TEST MARKS '!#REF!</f>
        <v>#REF!</v>
      </c>
      <c r="E47" s="324" t="e">
        <f>'TEST MARKS '!#REF!</f>
        <v>#REF!</v>
      </c>
      <c r="F47" s="324" t="e">
        <f>'TEST MARKS '!#REF!</f>
        <v>#REF!</v>
      </c>
      <c r="G47" s="324" t="e">
        <f>'TEST MARKS '!#REF!</f>
        <v>#REF!</v>
      </c>
      <c r="H47" s="324" t="e">
        <f>'TEST MARKS '!#REF!</f>
        <v>#REF!</v>
      </c>
      <c r="I47" s="324" t="e">
        <f>'TEST MARKS '!#REF!</f>
        <v>#REF!</v>
      </c>
      <c r="J47" s="339" t="e">
        <f>D47/'TEST MARKS '!$J$133*100</f>
        <v>#REF!</v>
      </c>
      <c r="K47" s="339" t="e">
        <f>E47/'TEST MARKS '!$K$133*100</f>
        <v>#REF!</v>
      </c>
      <c r="L47" s="339" t="e">
        <f>F47/'TEST MARKS '!$L$133*100</f>
        <v>#REF!</v>
      </c>
      <c r="M47" s="339" t="e">
        <f>G47/'TEST MARKS '!$M$133*100</f>
        <v>#REF!</v>
      </c>
      <c r="N47" s="339" t="e">
        <f>H47/'TEST MARKS '!$N$133*100</f>
        <v>#REF!</v>
      </c>
      <c r="O47" s="339" t="e">
        <f>I47/'TEST MARKS '!$O$133*100</f>
        <v>#REF!</v>
      </c>
      <c r="P47" s="339" t="e">
        <f>IF(J47&lt;'TEST MARKS '!$D$138,"N","Y")</f>
        <v>#REF!</v>
      </c>
      <c r="Q47" s="339" t="e">
        <f>IF(K47&lt;'TEST MARKS '!$D$138,"N","Y")</f>
        <v>#REF!</v>
      </c>
      <c r="R47" s="339" t="e">
        <f>IF(L47&lt;'TEST MARKS '!$D$138,"N","Y")</f>
        <v>#REF!</v>
      </c>
      <c r="S47" s="339" t="e">
        <f>IF(M47&lt;'TEST MARKS '!$D$138,"N","Y")</f>
        <v>#REF!</v>
      </c>
      <c r="T47" s="339" t="e">
        <f>IF(N47&lt;'TEST MARKS '!$D$138,"N","Y")</f>
        <v>#REF!</v>
      </c>
      <c r="U47" s="339" t="e">
        <f>IF(O47&lt;'TEST MARKS '!$D$138,"N","Y")</f>
        <v>#REF!</v>
      </c>
    </row>
    <row r="48" spans="1:21">
      <c r="A48" s="324">
        <f>'TEST MARKS '!A49</f>
        <v>40</v>
      </c>
      <c r="B48" s="324" t="str">
        <f>'TEST MARKS '!B44</f>
        <v>MADAN KUMAR L</v>
      </c>
      <c r="C48" s="324" t="str">
        <f>'TEST MARKS '!C44</f>
        <v>1SG15ME052</v>
      </c>
      <c r="D48" s="324" t="e">
        <f>'TEST MARKS '!#REF!</f>
        <v>#REF!</v>
      </c>
      <c r="E48" s="324" t="e">
        <f>'TEST MARKS '!#REF!</f>
        <v>#REF!</v>
      </c>
      <c r="F48" s="324" t="e">
        <f>'TEST MARKS '!#REF!</f>
        <v>#REF!</v>
      </c>
      <c r="G48" s="324" t="e">
        <f>'TEST MARKS '!#REF!</f>
        <v>#REF!</v>
      </c>
      <c r="H48" s="324" t="e">
        <f>'TEST MARKS '!#REF!</f>
        <v>#REF!</v>
      </c>
      <c r="I48" s="324" t="e">
        <f>'TEST MARKS '!#REF!</f>
        <v>#REF!</v>
      </c>
      <c r="J48" s="339" t="e">
        <f>D48/'TEST MARKS '!$J$133*100</f>
        <v>#REF!</v>
      </c>
      <c r="K48" s="339" t="e">
        <f>E48/'TEST MARKS '!$K$133*100</f>
        <v>#REF!</v>
      </c>
      <c r="L48" s="339" t="e">
        <f>F48/'TEST MARKS '!$L$133*100</f>
        <v>#REF!</v>
      </c>
      <c r="M48" s="339" t="e">
        <f>G48/'TEST MARKS '!$M$133*100</f>
        <v>#REF!</v>
      </c>
      <c r="N48" s="339" t="e">
        <f>H48/'TEST MARKS '!$N$133*100</f>
        <v>#REF!</v>
      </c>
      <c r="O48" s="339" t="e">
        <f>I48/'TEST MARKS '!$O$133*100</f>
        <v>#REF!</v>
      </c>
      <c r="P48" s="339" t="e">
        <f>IF(J48&lt;'TEST MARKS '!$D$138,"N","Y")</f>
        <v>#REF!</v>
      </c>
      <c r="Q48" s="339" t="e">
        <f>IF(K48&lt;'TEST MARKS '!$D$138,"N","Y")</f>
        <v>#REF!</v>
      </c>
      <c r="R48" s="339" t="e">
        <f>IF(L48&lt;'TEST MARKS '!$D$138,"N","Y")</f>
        <v>#REF!</v>
      </c>
      <c r="S48" s="339" t="e">
        <f>IF(M48&lt;'TEST MARKS '!$D$138,"N","Y")</f>
        <v>#REF!</v>
      </c>
      <c r="T48" s="339" t="e">
        <f>IF(N48&lt;'TEST MARKS '!$D$138,"N","Y")</f>
        <v>#REF!</v>
      </c>
      <c r="U48" s="339" t="e">
        <f>IF(O48&lt;'TEST MARKS '!$D$138,"N","Y")</f>
        <v>#REF!</v>
      </c>
    </row>
    <row r="49" spans="1:21">
      <c r="A49" s="324">
        <f>'TEST MARKS '!A50</f>
        <v>41</v>
      </c>
      <c r="B49" s="324" t="str">
        <f>'TEST MARKS '!B45</f>
        <v>MANJUNATH M</v>
      </c>
      <c r="C49" s="324" t="str">
        <f>'TEST MARKS '!C45</f>
        <v>1SG15ME053</v>
      </c>
      <c r="D49" s="324" t="e">
        <f>'TEST MARKS '!#REF!</f>
        <v>#REF!</v>
      </c>
      <c r="E49" s="324" t="e">
        <f>'TEST MARKS '!#REF!</f>
        <v>#REF!</v>
      </c>
      <c r="F49" s="324" t="e">
        <f>'TEST MARKS '!#REF!</f>
        <v>#REF!</v>
      </c>
      <c r="G49" s="324" t="e">
        <f>'TEST MARKS '!#REF!</f>
        <v>#REF!</v>
      </c>
      <c r="H49" s="324" t="e">
        <f>'TEST MARKS '!#REF!</f>
        <v>#REF!</v>
      </c>
      <c r="I49" s="324" t="e">
        <f>'TEST MARKS '!#REF!</f>
        <v>#REF!</v>
      </c>
      <c r="J49" s="339" t="e">
        <f>D49/'TEST MARKS '!$J$133*100</f>
        <v>#REF!</v>
      </c>
      <c r="K49" s="339" t="e">
        <f>E49/'TEST MARKS '!$K$133*100</f>
        <v>#REF!</v>
      </c>
      <c r="L49" s="339" t="e">
        <f>F49/'TEST MARKS '!$L$133*100</f>
        <v>#REF!</v>
      </c>
      <c r="M49" s="339" t="e">
        <f>G49/'TEST MARKS '!$M$133*100</f>
        <v>#REF!</v>
      </c>
      <c r="N49" s="339" t="e">
        <f>H49/'TEST MARKS '!$N$133*100</f>
        <v>#REF!</v>
      </c>
      <c r="O49" s="339" t="e">
        <f>I49/'TEST MARKS '!$O$133*100</f>
        <v>#REF!</v>
      </c>
      <c r="P49" s="339" t="e">
        <f>IF(J49&lt;'TEST MARKS '!$D$138,"N","Y")</f>
        <v>#REF!</v>
      </c>
      <c r="Q49" s="339" t="e">
        <f>IF(K49&lt;'TEST MARKS '!$D$138,"N","Y")</f>
        <v>#REF!</v>
      </c>
      <c r="R49" s="339" t="e">
        <f>IF(L49&lt;'TEST MARKS '!$D$138,"N","Y")</f>
        <v>#REF!</v>
      </c>
      <c r="S49" s="339" t="e">
        <f>IF(M49&lt;'TEST MARKS '!$D$138,"N","Y")</f>
        <v>#REF!</v>
      </c>
      <c r="T49" s="339" t="e">
        <f>IF(N49&lt;'TEST MARKS '!$D$138,"N","Y")</f>
        <v>#REF!</v>
      </c>
      <c r="U49" s="339" t="e">
        <f>IF(O49&lt;'TEST MARKS '!$D$138,"N","Y")</f>
        <v>#REF!</v>
      </c>
    </row>
    <row r="50" spans="1:21">
      <c r="A50" s="324">
        <f>'TEST MARKS '!A51</f>
        <v>42</v>
      </c>
      <c r="B50" s="324" t="str">
        <f>'TEST MARKS '!B46</f>
        <v>MD REHAN NASIM</v>
      </c>
      <c r="C50" s="324" t="str">
        <f>'TEST MARKS '!C46</f>
        <v>1SG15ME054</v>
      </c>
      <c r="D50" s="324" t="e">
        <f>'TEST MARKS '!#REF!</f>
        <v>#REF!</v>
      </c>
      <c r="E50" s="324" t="e">
        <f>'TEST MARKS '!#REF!</f>
        <v>#REF!</v>
      </c>
      <c r="F50" s="324" t="e">
        <f>'TEST MARKS '!#REF!</f>
        <v>#REF!</v>
      </c>
      <c r="G50" s="324" t="e">
        <f>'TEST MARKS '!#REF!</f>
        <v>#REF!</v>
      </c>
      <c r="H50" s="324" t="e">
        <f>'TEST MARKS '!#REF!</f>
        <v>#REF!</v>
      </c>
      <c r="I50" s="324" t="e">
        <f>'TEST MARKS '!#REF!</f>
        <v>#REF!</v>
      </c>
      <c r="J50" s="339" t="e">
        <f>D50/'TEST MARKS '!$J$133*100</f>
        <v>#REF!</v>
      </c>
      <c r="K50" s="339" t="e">
        <f>E50/'TEST MARKS '!$K$133*100</f>
        <v>#REF!</v>
      </c>
      <c r="L50" s="339" t="e">
        <f>F50/'TEST MARKS '!$L$133*100</f>
        <v>#REF!</v>
      </c>
      <c r="M50" s="339" t="e">
        <f>G50/'TEST MARKS '!$M$133*100</f>
        <v>#REF!</v>
      </c>
      <c r="N50" s="339" t="e">
        <f>H50/'TEST MARKS '!$N$133*100</f>
        <v>#REF!</v>
      </c>
      <c r="O50" s="339" t="e">
        <f>I50/'TEST MARKS '!$O$133*100</f>
        <v>#REF!</v>
      </c>
      <c r="P50" s="339" t="e">
        <f>IF(J50&lt;'TEST MARKS '!$D$138,"N","Y")</f>
        <v>#REF!</v>
      </c>
      <c r="Q50" s="339" t="e">
        <f>IF(K50&lt;'TEST MARKS '!$D$138,"N","Y")</f>
        <v>#REF!</v>
      </c>
      <c r="R50" s="339" t="e">
        <f>IF(L50&lt;'TEST MARKS '!$D$138,"N","Y")</f>
        <v>#REF!</v>
      </c>
      <c r="S50" s="339" t="e">
        <f>IF(M50&lt;'TEST MARKS '!$D$138,"N","Y")</f>
        <v>#REF!</v>
      </c>
      <c r="T50" s="339" t="e">
        <f>IF(N50&lt;'TEST MARKS '!$D$138,"N","Y")</f>
        <v>#REF!</v>
      </c>
      <c r="U50" s="339" t="e">
        <f>IF(O50&lt;'TEST MARKS '!$D$138,"N","Y")</f>
        <v>#REF!</v>
      </c>
    </row>
    <row r="51" spans="1:21">
      <c r="A51" s="324">
        <f>'TEST MARKS '!A52</f>
        <v>43</v>
      </c>
      <c r="B51" s="324" t="str">
        <f>'TEST MARKS '!B47</f>
        <v>MITHUN RAGHUNANDAN</v>
      </c>
      <c r="C51" s="324" t="str">
        <f>'TEST MARKS '!C47</f>
        <v>1SG15ME055</v>
      </c>
      <c r="D51" s="324" t="e">
        <f>'TEST MARKS '!#REF!</f>
        <v>#REF!</v>
      </c>
      <c r="E51" s="324" t="e">
        <f>'TEST MARKS '!#REF!</f>
        <v>#REF!</v>
      </c>
      <c r="F51" s="324" t="e">
        <f>'TEST MARKS '!#REF!</f>
        <v>#REF!</v>
      </c>
      <c r="G51" s="324" t="e">
        <f>'TEST MARKS '!#REF!</f>
        <v>#REF!</v>
      </c>
      <c r="H51" s="324" t="e">
        <f>'TEST MARKS '!#REF!</f>
        <v>#REF!</v>
      </c>
      <c r="I51" s="324" t="e">
        <f>'TEST MARKS '!#REF!</f>
        <v>#REF!</v>
      </c>
      <c r="J51" s="339" t="e">
        <f>D51/'TEST MARKS '!$J$133*100</f>
        <v>#REF!</v>
      </c>
      <c r="K51" s="339" t="e">
        <f>E51/'TEST MARKS '!$K$133*100</f>
        <v>#REF!</v>
      </c>
      <c r="L51" s="339" t="e">
        <f>F51/'TEST MARKS '!$L$133*100</f>
        <v>#REF!</v>
      </c>
      <c r="M51" s="339" t="e">
        <f>G51/'TEST MARKS '!$M$133*100</f>
        <v>#REF!</v>
      </c>
      <c r="N51" s="339" t="e">
        <f>H51/'TEST MARKS '!$N$133*100</f>
        <v>#REF!</v>
      </c>
      <c r="O51" s="339" t="e">
        <f>I51/'TEST MARKS '!$O$133*100</f>
        <v>#REF!</v>
      </c>
      <c r="P51" s="339" t="e">
        <f>IF(J51&lt;'TEST MARKS '!$D$138,"N","Y")</f>
        <v>#REF!</v>
      </c>
      <c r="Q51" s="339" t="e">
        <f>IF(K51&lt;'TEST MARKS '!$D$138,"N","Y")</f>
        <v>#REF!</v>
      </c>
      <c r="R51" s="339" t="e">
        <f>IF(L51&lt;'TEST MARKS '!$D$138,"N","Y")</f>
        <v>#REF!</v>
      </c>
      <c r="S51" s="339" t="e">
        <f>IF(M51&lt;'TEST MARKS '!$D$138,"N","Y")</f>
        <v>#REF!</v>
      </c>
      <c r="T51" s="339" t="e">
        <f>IF(N51&lt;'TEST MARKS '!$D$138,"N","Y")</f>
        <v>#REF!</v>
      </c>
      <c r="U51" s="339" t="e">
        <f>IF(O51&lt;'TEST MARKS '!$D$138,"N","Y")</f>
        <v>#REF!</v>
      </c>
    </row>
    <row r="52" spans="1:21">
      <c r="A52" s="324">
        <f>'TEST MARKS '!A53</f>
        <v>44</v>
      </c>
      <c r="B52" s="324" t="str">
        <f>'TEST MARKS '!B48</f>
        <v>DHANUSH N</v>
      </c>
      <c r="C52" s="324" t="str">
        <f>'TEST MARKS '!C48</f>
        <v>1SG15ME057</v>
      </c>
      <c r="D52" s="324" t="e">
        <f>'TEST MARKS '!#REF!</f>
        <v>#REF!</v>
      </c>
      <c r="E52" s="324" t="e">
        <f>'TEST MARKS '!#REF!</f>
        <v>#REF!</v>
      </c>
      <c r="F52" s="324" t="e">
        <f>'TEST MARKS '!#REF!</f>
        <v>#REF!</v>
      </c>
      <c r="G52" s="324" t="e">
        <f>'TEST MARKS '!#REF!</f>
        <v>#REF!</v>
      </c>
      <c r="H52" s="324" t="e">
        <f>'TEST MARKS '!#REF!</f>
        <v>#REF!</v>
      </c>
      <c r="I52" s="324" t="e">
        <f>'TEST MARKS '!#REF!</f>
        <v>#REF!</v>
      </c>
      <c r="J52" s="339" t="e">
        <f>D52/'TEST MARKS '!$J$133*100</f>
        <v>#REF!</v>
      </c>
      <c r="K52" s="339" t="e">
        <f>E52/'TEST MARKS '!$K$133*100</f>
        <v>#REF!</v>
      </c>
      <c r="L52" s="339" t="e">
        <f>F52/'TEST MARKS '!$L$133*100</f>
        <v>#REF!</v>
      </c>
      <c r="M52" s="339" t="e">
        <f>G52/'TEST MARKS '!$M$133*100</f>
        <v>#REF!</v>
      </c>
      <c r="N52" s="339" t="e">
        <f>H52/'TEST MARKS '!$N$133*100</f>
        <v>#REF!</v>
      </c>
      <c r="O52" s="339" t="e">
        <f>I52/'TEST MARKS '!$O$133*100</f>
        <v>#REF!</v>
      </c>
      <c r="P52" s="339" t="e">
        <f>IF(J52&lt;'TEST MARKS '!$D$138,"N","Y")</f>
        <v>#REF!</v>
      </c>
      <c r="Q52" s="339" t="e">
        <f>IF(K52&lt;'TEST MARKS '!$D$138,"N","Y")</f>
        <v>#REF!</v>
      </c>
      <c r="R52" s="339" t="e">
        <f>IF(L52&lt;'TEST MARKS '!$D$138,"N","Y")</f>
        <v>#REF!</v>
      </c>
      <c r="S52" s="339" t="e">
        <f>IF(M52&lt;'TEST MARKS '!$D$138,"N","Y")</f>
        <v>#REF!</v>
      </c>
      <c r="T52" s="339" t="e">
        <f>IF(N52&lt;'TEST MARKS '!$D$138,"N","Y")</f>
        <v>#REF!</v>
      </c>
      <c r="U52" s="339" t="e">
        <f>IF(O52&lt;'TEST MARKS '!$D$138,"N","Y")</f>
        <v>#REF!</v>
      </c>
    </row>
    <row r="53" spans="1:21">
      <c r="A53" s="324">
        <f>'TEST MARKS '!A54</f>
        <v>45</v>
      </c>
      <c r="B53" s="324" t="str">
        <f>'TEST MARKS '!B49</f>
        <v>NAGARJUN S TAKKALAKI</v>
      </c>
      <c r="C53" s="324" t="str">
        <f>'TEST MARKS '!C49</f>
        <v>1SG15ME058</v>
      </c>
      <c r="D53" s="324" t="e">
        <f>'TEST MARKS '!#REF!</f>
        <v>#REF!</v>
      </c>
      <c r="E53" s="324" t="e">
        <f>'TEST MARKS '!#REF!</f>
        <v>#REF!</v>
      </c>
      <c r="F53" s="324" t="e">
        <f>'TEST MARKS '!#REF!</f>
        <v>#REF!</v>
      </c>
      <c r="G53" s="324" t="e">
        <f>'TEST MARKS '!#REF!</f>
        <v>#REF!</v>
      </c>
      <c r="H53" s="324" t="e">
        <f>'TEST MARKS '!#REF!</f>
        <v>#REF!</v>
      </c>
      <c r="I53" s="324" t="e">
        <f>'TEST MARKS '!#REF!</f>
        <v>#REF!</v>
      </c>
      <c r="J53" s="339" t="e">
        <f>D53/'TEST MARKS '!$J$133*100</f>
        <v>#REF!</v>
      </c>
      <c r="K53" s="339" t="e">
        <f>E53/'TEST MARKS '!$K$133*100</f>
        <v>#REF!</v>
      </c>
      <c r="L53" s="339" t="e">
        <f>F53/'TEST MARKS '!$L$133*100</f>
        <v>#REF!</v>
      </c>
      <c r="M53" s="339" t="e">
        <f>G53/'TEST MARKS '!$M$133*100</f>
        <v>#REF!</v>
      </c>
      <c r="N53" s="339" t="e">
        <f>H53/'TEST MARKS '!$N$133*100</f>
        <v>#REF!</v>
      </c>
      <c r="O53" s="339" t="e">
        <f>I53/'TEST MARKS '!$O$133*100</f>
        <v>#REF!</v>
      </c>
      <c r="P53" s="339" t="e">
        <f>IF(J53&lt;'TEST MARKS '!$D$138,"N","Y")</f>
        <v>#REF!</v>
      </c>
      <c r="Q53" s="339" t="e">
        <f>IF(K53&lt;'TEST MARKS '!$D$138,"N","Y")</f>
        <v>#REF!</v>
      </c>
      <c r="R53" s="339" t="e">
        <f>IF(L53&lt;'TEST MARKS '!$D$138,"N","Y")</f>
        <v>#REF!</v>
      </c>
      <c r="S53" s="339" t="e">
        <f>IF(M53&lt;'TEST MARKS '!$D$138,"N","Y")</f>
        <v>#REF!</v>
      </c>
      <c r="T53" s="339" t="e">
        <f>IF(N53&lt;'TEST MARKS '!$D$138,"N","Y")</f>
        <v>#REF!</v>
      </c>
      <c r="U53" s="339" t="e">
        <f>IF(O53&lt;'TEST MARKS '!$D$138,"N","Y")</f>
        <v>#REF!</v>
      </c>
    </row>
    <row r="54" spans="1:21">
      <c r="A54" s="324">
        <f>'TEST MARKS '!A55</f>
        <v>46</v>
      </c>
      <c r="B54" s="324" t="str">
        <f>'TEST MARKS '!B50</f>
        <v>NAGARJUN M</v>
      </c>
      <c r="C54" s="324" t="str">
        <f>'TEST MARKS '!C50</f>
        <v>1SG15ME059</v>
      </c>
      <c r="D54" s="324" t="e">
        <f>'TEST MARKS '!#REF!</f>
        <v>#REF!</v>
      </c>
      <c r="E54" s="324" t="e">
        <f>'TEST MARKS '!#REF!</f>
        <v>#REF!</v>
      </c>
      <c r="F54" s="324" t="e">
        <f>'TEST MARKS '!#REF!</f>
        <v>#REF!</v>
      </c>
      <c r="G54" s="324" t="e">
        <f>'TEST MARKS '!#REF!</f>
        <v>#REF!</v>
      </c>
      <c r="H54" s="324" t="e">
        <f>'TEST MARKS '!#REF!</f>
        <v>#REF!</v>
      </c>
      <c r="I54" s="324" t="e">
        <f>'TEST MARKS '!#REF!</f>
        <v>#REF!</v>
      </c>
      <c r="J54" s="339" t="e">
        <f>D54/'TEST MARKS '!$J$133*100</f>
        <v>#REF!</v>
      </c>
      <c r="K54" s="339" t="e">
        <f>E54/'TEST MARKS '!$K$133*100</f>
        <v>#REF!</v>
      </c>
      <c r="L54" s="339" t="e">
        <f>F54/'TEST MARKS '!$L$133*100</f>
        <v>#REF!</v>
      </c>
      <c r="M54" s="339" t="e">
        <f>G54/'TEST MARKS '!$M$133*100</f>
        <v>#REF!</v>
      </c>
      <c r="N54" s="339" t="e">
        <f>H54/'TEST MARKS '!$N$133*100</f>
        <v>#REF!</v>
      </c>
      <c r="O54" s="339" t="e">
        <f>I54/'TEST MARKS '!$O$133*100</f>
        <v>#REF!</v>
      </c>
      <c r="P54" s="339" t="e">
        <f>IF(J54&lt;'TEST MARKS '!$D$138,"N","Y")</f>
        <v>#REF!</v>
      </c>
      <c r="Q54" s="339" t="e">
        <f>IF(K54&lt;'TEST MARKS '!$D$138,"N","Y")</f>
        <v>#REF!</v>
      </c>
      <c r="R54" s="339" t="e">
        <f>IF(L54&lt;'TEST MARKS '!$D$138,"N","Y")</f>
        <v>#REF!</v>
      </c>
      <c r="S54" s="339" t="e">
        <f>IF(M54&lt;'TEST MARKS '!$D$138,"N","Y")</f>
        <v>#REF!</v>
      </c>
      <c r="T54" s="339" t="e">
        <f>IF(N54&lt;'TEST MARKS '!$D$138,"N","Y")</f>
        <v>#REF!</v>
      </c>
      <c r="U54" s="339" t="e">
        <f>IF(O54&lt;'TEST MARKS '!$D$138,"N","Y")</f>
        <v>#REF!</v>
      </c>
    </row>
    <row r="55" spans="1:21">
      <c r="A55" s="324">
        <f>'TEST MARKS '!A56</f>
        <v>47</v>
      </c>
      <c r="B55" s="324" t="str">
        <f>'TEST MARKS '!B51</f>
        <v>NISCHITH A G</v>
      </c>
      <c r="C55" s="324" t="str">
        <f>'TEST MARKS '!C51</f>
        <v>1SG15ME060</v>
      </c>
      <c r="D55" s="324" t="e">
        <f>'TEST MARKS '!#REF!</f>
        <v>#REF!</v>
      </c>
      <c r="E55" s="324" t="e">
        <f>'TEST MARKS '!#REF!</f>
        <v>#REF!</v>
      </c>
      <c r="F55" s="324" t="e">
        <f>'TEST MARKS '!#REF!</f>
        <v>#REF!</v>
      </c>
      <c r="G55" s="324" t="e">
        <f>'TEST MARKS '!#REF!</f>
        <v>#REF!</v>
      </c>
      <c r="H55" s="324" t="e">
        <f>'TEST MARKS '!#REF!</f>
        <v>#REF!</v>
      </c>
      <c r="I55" s="324" t="e">
        <f>'TEST MARKS '!#REF!</f>
        <v>#REF!</v>
      </c>
      <c r="J55" s="339" t="e">
        <f>D55/'TEST MARKS '!$J$133*100</f>
        <v>#REF!</v>
      </c>
      <c r="K55" s="339" t="e">
        <f>E55/'TEST MARKS '!$K$133*100</f>
        <v>#REF!</v>
      </c>
      <c r="L55" s="339" t="e">
        <f>F55/'TEST MARKS '!$L$133*100</f>
        <v>#REF!</v>
      </c>
      <c r="M55" s="339" t="e">
        <f>G55/'TEST MARKS '!$M$133*100</f>
        <v>#REF!</v>
      </c>
      <c r="N55" s="339" t="e">
        <f>H55/'TEST MARKS '!$N$133*100</f>
        <v>#REF!</v>
      </c>
      <c r="O55" s="339" t="e">
        <f>I55/'TEST MARKS '!$O$133*100</f>
        <v>#REF!</v>
      </c>
      <c r="P55" s="339" t="e">
        <f>IF(J55&lt;'TEST MARKS '!$D$138,"N","Y")</f>
        <v>#REF!</v>
      </c>
      <c r="Q55" s="339" t="e">
        <f>IF(K55&lt;'TEST MARKS '!$D$138,"N","Y")</f>
        <v>#REF!</v>
      </c>
      <c r="R55" s="339" t="e">
        <f>IF(L55&lt;'TEST MARKS '!$D$138,"N","Y")</f>
        <v>#REF!</v>
      </c>
      <c r="S55" s="339" t="e">
        <f>IF(M55&lt;'TEST MARKS '!$D$138,"N","Y")</f>
        <v>#REF!</v>
      </c>
      <c r="T55" s="339" t="e">
        <f>IF(N55&lt;'TEST MARKS '!$D$138,"N","Y")</f>
        <v>#REF!</v>
      </c>
      <c r="U55" s="339" t="e">
        <f>IF(O55&lt;'TEST MARKS '!$D$138,"N","Y")</f>
        <v>#REF!</v>
      </c>
    </row>
    <row r="56" s="241" customFormat="1" spans="1:21">
      <c r="A56" s="324">
        <f>'TEST MARKS '!A57</f>
        <v>48</v>
      </c>
      <c r="B56" s="324" t="str">
        <f>'TEST MARKS '!B52</f>
        <v>KURUBA NITHEESH KUMAR</v>
      </c>
      <c r="C56" s="324" t="str">
        <f>'TEST MARKS '!C52</f>
        <v>1SG15ME061</v>
      </c>
      <c r="D56" s="324" t="e">
        <f>'TEST MARKS '!#REF!</f>
        <v>#REF!</v>
      </c>
      <c r="E56" s="324" t="e">
        <f>'TEST MARKS '!#REF!</f>
        <v>#REF!</v>
      </c>
      <c r="F56" s="324" t="e">
        <f>'TEST MARKS '!#REF!</f>
        <v>#REF!</v>
      </c>
      <c r="G56" s="324" t="e">
        <f>'TEST MARKS '!#REF!</f>
        <v>#REF!</v>
      </c>
      <c r="H56" s="324" t="e">
        <f>'TEST MARKS '!#REF!</f>
        <v>#REF!</v>
      </c>
      <c r="I56" s="324" t="e">
        <f>'TEST MARKS '!#REF!</f>
        <v>#REF!</v>
      </c>
      <c r="J56" s="339" t="e">
        <f>D56/'TEST MARKS '!$J$133*100</f>
        <v>#REF!</v>
      </c>
      <c r="K56" s="339" t="e">
        <f>E56/'TEST MARKS '!$K$133*100</f>
        <v>#REF!</v>
      </c>
      <c r="L56" s="339" t="e">
        <f>F56/'TEST MARKS '!$L$133*100</f>
        <v>#REF!</v>
      </c>
      <c r="M56" s="339" t="e">
        <f>G56/'TEST MARKS '!$M$133*100</f>
        <v>#REF!</v>
      </c>
      <c r="N56" s="339" t="e">
        <f>H56/'TEST MARKS '!$N$133*100</f>
        <v>#REF!</v>
      </c>
      <c r="O56" s="339" t="e">
        <f>I56/'TEST MARKS '!$O$133*100</f>
        <v>#REF!</v>
      </c>
      <c r="P56" s="339" t="e">
        <f>IF(J56&lt;'TEST MARKS '!$D$138,"N","Y")</f>
        <v>#REF!</v>
      </c>
      <c r="Q56" s="339" t="e">
        <f>IF(K56&lt;'TEST MARKS '!$D$138,"N","Y")</f>
        <v>#REF!</v>
      </c>
      <c r="R56" s="339" t="e">
        <f>IF(L56&lt;'TEST MARKS '!$D$138,"N","Y")</f>
        <v>#REF!</v>
      </c>
      <c r="S56" s="339" t="e">
        <f>IF(M56&lt;'TEST MARKS '!$D$138,"N","Y")</f>
        <v>#REF!</v>
      </c>
      <c r="T56" s="339" t="e">
        <f>IF(N56&lt;'TEST MARKS '!$D$138,"N","Y")</f>
        <v>#REF!</v>
      </c>
      <c r="U56" s="339" t="e">
        <f>IF(O56&lt;'TEST MARKS '!$D$138,"N","Y")</f>
        <v>#REF!</v>
      </c>
    </row>
    <row r="57" s="241" customFormat="1" spans="1:21">
      <c r="A57" s="324">
        <f>'TEST MARKS '!A58</f>
        <v>49</v>
      </c>
      <c r="B57" s="324" t="e">
        <f>'TEST MARKS '!#REF!</f>
        <v>#REF!</v>
      </c>
      <c r="C57" s="324" t="e">
        <f>'TEST MARKS '!#REF!</f>
        <v>#REF!</v>
      </c>
      <c r="D57" s="324" t="e">
        <f>'TEST MARKS '!#REF!</f>
        <v>#REF!</v>
      </c>
      <c r="E57" s="324" t="e">
        <f>'TEST MARKS '!#REF!</f>
        <v>#REF!</v>
      </c>
      <c r="F57" s="324" t="e">
        <f>'TEST MARKS '!#REF!</f>
        <v>#REF!</v>
      </c>
      <c r="G57" s="324" t="e">
        <f>'TEST MARKS '!#REF!</f>
        <v>#REF!</v>
      </c>
      <c r="H57" s="324" t="e">
        <f>'TEST MARKS '!#REF!</f>
        <v>#REF!</v>
      </c>
      <c r="I57" s="324" t="e">
        <f>'TEST MARKS '!#REF!</f>
        <v>#REF!</v>
      </c>
      <c r="J57" s="339" t="e">
        <f>D57/'TEST MARKS '!$J$133*100</f>
        <v>#REF!</v>
      </c>
      <c r="K57" s="339" t="e">
        <f>E57/'TEST MARKS '!$K$133*100</f>
        <v>#REF!</v>
      </c>
      <c r="L57" s="339" t="e">
        <f>F57/'TEST MARKS '!$L$133*100</f>
        <v>#REF!</v>
      </c>
      <c r="M57" s="339" t="e">
        <f>G57/'TEST MARKS '!$M$133*100</f>
        <v>#REF!</v>
      </c>
      <c r="N57" s="339" t="e">
        <f>H57/'TEST MARKS '!$N$133*100</f>
        <v>#REF!</v>
      </c>
      <c r="O57" s="339" t="e">
        <f>I57/'TEST MARKS '!$O$133*100</f>
        <v>#REF!</v>
      </c>
      <c r="P57" s="339" t="e">
        <f>IF(J57&lt;'TEST MARKS '!$D$138,"N","Y")</f>
        <v>#REF!</v>
      </c>
      <c r="Q57" s="339" t="e">
        <f>IF(K57&lt;'TEST MARKS '!$D$138,"N","Y")</f>
        <v>#REF!</v>
      </c>
      <c r="R57" s="339" t="e">
        <f>IF(L57&lt;'TEST MARKS '!$D$138,"N","Y")</f>
        <v>#REF!</v>
      </c>
      <c r="S57" s="339" t="e">
        <f>IF(M57&lt;'TEST MARKS '!$D$138,"N","Y")</f>
        <v>#REF!</v>
      </c>
      <c r="T57" s="339" t="e">
        <f>IF(N57&lt;'TEST MARKS '!$D$138,"N","Y")</f>
        <v>#REF!</v>
      </c>
      <c r="U57" s="339" t="e">
        <f>IF(O57&lt;'TEST MARKS '!$D$138,"N","Y")</f>
        <v>#REF!</v>
      </c>
    </row>
    <row r="58" s="241" customFormat="1" spans="1:21">
      <c r="A58" s="324">
        <f>'TEST MARKS '!A59</f>
        <v>50</v>
      </c>
      <c r="B58" s="324" t="str">
        <f>'TEST MARKS '!B53</f>
        <v>PAWAN C</v>
      </c>
      <c r="C58" s="324" t="str">
        <f>'TEST MARKS '!C53</f>
        <v>1SG15ME064</v>
      </c>
      <c r="D58" s="324" t="e">
        <f>'TEST MARKS '!#REF!</f>
        <v>#REF!</v>
      </c>
      <c r="E58" s="324" t="e">
        <f>'TEST MARKS '!#REF!</f>
        <v>#REF!</v>
      </c>
      <c r="F58" s="324" t="e">
        <f>'TEST MARKS '!#REF!</f>
        <v>#REF!</v>
      </c>
      <c r="G58" s="324" t="e">
        <f>'TEST MARKS '!#REF!</f>
        <v>#REF!</v>
      </c>
      <c r="H58" s="324" t="e">
        <f>'TEST MARKS '!#REF!</f>
        <v>#REF!</v>
      </c>
      <c r="I58" s="324" t="e">
        <f>'TEST MARKS '!#REF!</f>
        <v>#REF!</v>
      </c>
      <c r="J58" s="339" t="e">
        <f>D58/'TEST MARKS '!$J$133*100</f>
        <v>#REF!</v>
      </c>
      <c r="K58" s="339" t="e">
        <f>E58/'TEST MARKS '!$K$133*100</f>
        <v>#REF!</v>
      </c>
      <c r="L58" s="339" t="e">
        <f>F58/'TEST MARKS '!$L$133*100</f>
        <v>#REF!</v>
      </c>
      <c r="M58" s="339" t="e">
        <f>G58/'TEST MARKS '!$M$133*100</f>
        <v>#REF!</v>
      </c>
      <c r="N58" s="339" t="e">
        <f>H58/'TEST MARKS '!$N$133*100</f>
        <v>#REF!</v>
      </c>
      <c r="O58" s="339" t="e">
        <f>I58/'TEST MARKS '!$O$133*100</f>
        <v>#REF!</v>
      </c>
      <c r="P58" s="339" t="e">
        <f>IF(J58&lt;'TEST MARKS '!$D$138,"N","Y")</f>
        <v>#REF!</v>
      </c>
      <c r="Q58" s="339" t="e">
        <f>IF(K58&lt;'TEST MARKS '!$D$138,"N","Y")</f>
        <v>#REF!</v>
      </c>
      <c r="R58" s="339" t="e">
        <f>IF(L58&lt;'TEST MARKS '!$D$138,"N","Y")</f>
        <v>#REF!</v>
      </c>
      <c r="S58" s="339" t="e">
        <f>IF(M58&lt;'TEST MARKS '!$D$138,"N","Y")</f>
        <v>#REF!</v>
      </c>
      <c r="T58" s="339" t="e">
        <f>IF(N58&lt;'TEST MARKS '!$D$138,"N","Y")</f>
        <v>#REF!</v>
      </c>
      <c r="U58" s="339" t="e">
        <f>IF(O58&lt;'TEST MARKS '!$D$138,"N","Y")</f>
        <v>#REF!</v>
      </c>
    </row>
    <row r="59" s="241" customFormat="1" spans="1:21">
      <c r="A59" s="324">
        <f>'TEST MARKS '!A60</f>
        <v>51</v>
      </c>
      <c r="B59" s="324" t="str">
        <f>'TEST MARKS '!B54</f>
        <v>PRADEEP B N</v>
      </c>
      <c r="C59" s="324" t="str">
        <f>'TEST MARKS '!C54</f>
        <v>1SG15ME066</v>
      </c>
      <c r="D59" s="324" t="e">
        <f>'TEST MARKS '!#REF!</f>
        <v>#REF!</v>
      </c>
      <c r="E59" s="324" t="e">
        <f>'TEST MARKS '!#REF!</f>
        <v>#REF!</v>
      </c>
      <c r="F59" s="324" t="e">
        <f>'TEST MARKS '!#REF!</f>
        <v>#REF!</v>
      </c>
      <c r="G59" s="324" t="e">
        <f>'TEST MARKS '!#REF!</f>
        <v>#REF!</v>
      </c>
      <c r="H59" s="324" t="e">
        <f>'TEST MARKS '!#REF!</f>
        <v>#REF!</v>
      </c>
      <c r="I59" s="324" t="e">
        <f>'TEST MARKS '!#REF!</f>
        <v>#REF!</v>
      </c>
      <c r="J59" s="339" t="e">
        <f>D59/'TEST MARKS '!$J$133*100</f>
        <v>#REF!</v>
      </c>
      <c r="K59" s="339" t="e">
        <f>E59/'TEST MARKS '!$K$133*100</f>
        <v>#REF!</v>
      </c>
      <c r="L59" s="339" t="e">
        <f>F59/'TEST MARKS '!$L$133*100</f>
        <v>#REF!</v>
      </c>
      <c r="M59" s="339" t="e">
        <f>G59/'TEST MARKS '!$M$133*100</f>
        <v>#REF!</v>
      </c>
      <c r="N59" s="339" t="e">
        <f>H59/'TEST MARKS '!$N$133*100</f>
        <v>#REF!</v>
      </c>
      <c r="O59" s="339" t="e">
        <f>I59/'TEST MARKS '!$O$133*100</f>
        <v>#REF!</v>
      </c>
      <c r="P59" s="339" t="e">
        <f>IF(J59&lt;'TEST MARKS '!$D$138,"N","Y")</f>
        <v>#REF!</v>
      </c>
      <c r="Q59" s="339" t="e">
        <f>IF(K59&lt;'TEST MARKS '!$D$138,"N","Y")</f>
        <v>#REF!</v>
      </c>
      <c r="R59" s="339" t="e">
        <f>IF(L59&lt;'TEST MARKS '!$D$138,"N","Y")</f>
        <v>#REF!</v>
      </c>
      <c r="S59" s="339" t="e">
        <f>IF(M59&lt;'TEST MARKS '!$D$138,"N","Y")</f>
        <v>#REF!</v>
      </c>
      <c r="T59" s="339" t="e">
        <f>IF(N59&lt;'TEST MARKS '!$D$138,"N","Y")</f>
        <v>#REF!</v>
      </c>
      <c r="U59" s="339" t="e">
        <f>IF(O59&lt;'TEST MARKS '!$D$138,"N","Y")</f>
        <v>#REF!</v>
      </c>
    </row>
    <row r="60" s="241" customFormat="1" spans="1:21">
      <c r="A60" s="324">
        <f>'TEST MARKS '!A61</f>
        <v>52</v>
      </c>
      <c r="B60" s="324" t="str">
        <f>'TEST MARKS '!B55</f>
        <v>PRATHEEK S</v>
      </c>
      <c r="C60" s="324" t="str">
        <f>'TEST MARKS '!C55</f>
        <v>1SG15ME067</v>
      </c>
      <c r="D60" s="324" t="e">
        <f>'TEST MARKS '!#REF!</f>
        <v>#REF!</v>
      </c>
      <c r="E60" s="324" t="e">
        <f>'TEST MARKS '!#REF!</f>
        <v>#REF!</v>
      </c>
      <c r="F60" s="324" t="e">
        <f>'TEST MARKS '!#REF!</f>
        <v>#REF!</v>
      </c>
      <c r="G60" s="324" t="e">
        <f>'TEST MARKS '!#REF!</f>
        <v>#REF!</v>
      </c>
      <c r="H60" s="324" t="e">
        <f>'TEST MARKS '!#REF!</f>
        <v>#REF!</v>
      </c>
      <c r="I60" s="324" t="e">
        <f>'TEST MARKS '!#REF!</f>
        <v>#REF!</v>
      </c>
      <c r="J60" s="339" t="e">
        <f>D60/'TEST MARKS '!$J$133*100</f>
        <v>#REF!</v>
      </c>
      <c r="K60" s="339" t="e">
        <f>E60/'TEST MARKS '!$K$133*100</f>
        <v>#REF!</v>
      </c>
      <c r="L60" s="339" t="e">
        <f>F60/'TEST MARKS '!$L$133*100</f>
        <v>#REF!</v>
      </c>
      <c r="M60" s="339" t="e">
        <f>G60/'TEST MARKS '!$M$133*100</f>
        <v>#REF!</v>
      </c>
      <c r="N60" s="339" t="e">
        <f>H60/'TEST MARKS '!$N$133*100</f>
        <v>#REF!</v>
      </c>
      <c r="O60" s="339" t="e">
        <f>I60/'TEST MARKS '!$O$133*100</f>
        <v>#REF!</v>
      </c>
      <c r="P60" s="339" t="e">
        <f>IF(J60&lt;'TEST MARKS '!$D$138,"N","Y")</f>
        <v>#REF!</v>
      </c>
      <c r="Q60" s="339" t="e">
        <f>IF(K60&lt;'TEST MARKS '!$D$138,"N","Y")</f>
        <v>#REF!</v>
      </c>
      <c r="R60" s="339" t="e">
        <f>IF(L60&lt;'TEST MARKS '!$D$138,"N","Y")</f>
        <v>#REF!</v>
      </c>
      <c r="S60" s="339" t="e">
        <f>IF(M60&lt;'TEST MARKS '!$D$138,"N","Y")</f>
        <v>#REF!</v>
      </c>
      <c r="T60" s="339" t="e">
        <f>IF(N60&lt;'TEST MARKS '!$D$138,"N","Y")</f>
        <v>#REF!</v>
      </c>
      <c r="U60" s="339" t="e">
        <f>IF(O60&lt;'TEST MARKS '!$D$138,"N","Y")</f>
        <v>#REF!</v>
      </c>
    </row>
    <row r="61" spans="1:21">
      <c r="A61" s="324">
        <f>'TEST MARKS '!A62</f>
        <v>53</v>
      </c>
      <c r="B61" s="324" t="str">
        <f>'TEST MARKS '!B56</f>
        <v>PRAVEEN.S</v>
      </c>
      <c r="C61" s="324" t="str">
        <f>'TEST MARKS '!C56</f>
        <v>1SG15ME068</v>
      </c>
      <c r="D61" s="324" t="e">
        <f>'TEST MARKS '!#REF!</f>
        <v>#REF!</v>
      </c>
      <c r="E61" s="324" t="e">
        <f>'TEST MARKS '!#REF!</f>
        <v>#REF!</v>
      </c>
      <c r="F61" s="324" t="e">
        <f>'TEST MARKS '!#REF!</f>
        <v>#REF!</v>
      </c>
      <c r="G61" s="324" t="e">
        <f>'TEST MARKS '!#REF!</f>
        <v>#REF!</v>
      </c>
      <c r="H61" s="324" t="e">
        <f>'TEST MARKS '!#REF!</f>
        <v>#REF!</v>
      </c>
      <c r="I61" s="324" t="e">
        <f>'TEST MARKS '!#REF!</f>
        <v>#REF!</v>
      </c>
      <c r="J61" s="339" t="e">
        <f>D61/'TEST MARKS '!$J$133*100</f>
        <v>#REF!</v>
      </c>
      <c r="K61" s="339" t="e">
        <f>E61/'TEST MARKS '!$K$133*100</f>
        <v>#REF!</v>
      </c>
      <c r="L61" s="339" t="e">
        <f>F61/'TEST MARKS '!$L$133*100</f>
        <v>#REF!</v>
      </c>
      <c r="M61" s="339" t="e">
        <f>G61/'TEST MARKS '!$M$133*100</f>
        <v>#REF!</v>
      </c>
      <c r="N61" s="339" t="e">
        <f>H61/'TEST MARKS '!$N$133*100</f>
        <v>#REF!</v>
      </c>
      <c r="O61" s="339" t="e">
        <f>I61/'TEST MARKS '!$O$133*100</f>
        <v>#REF!</v>
      </c>
      <c r="P61" s="339" t="e">
        <f>IF(J61&lt;'TEST MARKS '!$D$138,"N","Y")</f>
        <v>#REF!</v>
      </c>
      <c r="Q61" s="339" t="e">
        <f>IF(K61&lt;'TEST MARKS '!$D$138,"N","Y")</f>
        <v>#REF!</v>
      </c>
      <c r="R61" s="339" t="e">
        <f>IF(L61&lt;'TEST MARKS '!$D$138,"N","Y")</f>
        <v>#REF!</v>
      </c>
      <c r="S61" s="339" t="e">
        <f>IF(M61&lt;'TEST MARKS '!$D$138,"N","Y")</f>
        <v>#REF!</v>
      </c>
      <c r="T61" s="339" t="e">
        <f>IF(N61&lt;'TEST MARKS '!$D$138,"N","Y")</f>
        <v>#REF!</v>
      </c>
      <c r="U61" s="339" t="e">
        <f>IF(O61&lt;'TEST MARKS '!$D$138,"N","Y")</f>
        <v>#REF!</v>
      </c>
    </row>
    <row r="62" spans="1:21">
      <c r="A62" s="324">
        <f>'TEST MARKS '!A63</f>
        <v>54</v>
      </c>
      <c r="B62" s="324" t="str">
        <f>'TEST MARKS '!B57</f>
        <v>RAGHAVA SURYA.M</v>
      </c>
      <c r="C62" s="324" t="str">
        <f>'TEST MARKS '!C57</f>
        <v>1SG15ME071</v>
      </c>
      <c r="D62" s="324" t="e">
        <f>'TEST MARKS '!#REF!</f>
        <v>#REF!</v>
      </c>
      <c r="E62" s="324" t="e">
        <f>'TEST MARKS '!#REF!</f>
        <v>#REF!</v>
      </c>
      <c r="F62" s="324" t="e">
        <f>'TEST MARKS '!#REF!</f>
        <v>#REF!</v>
      </c>
      <c r="G62" s="324" t="e">
        <f>'TEST MARKS '!#REF!</f>
        <v>#REF!</v>
      </c>
      <c r="H62" s="324" t="e">
        <f>'TEST MARKS '!#REF!</f>
        <v>#REF!</v>
      </c>
      <c r="I62" s="324" t="e">
        <f>'TEST MARKS '!#REF!</f>
        <v>#REF!</v>
      </c>
      <c r="J62" s="339" t="e">
        <f>D62/'TEST MARKS '!$J$133*100</f>
        <v>#REF!</v>
      </c>
      <c r="K62" s="339" t="e">
        <f>E62/'TEST MARKS '!$K$133*100</f>
        <v>#REF!</v>
      </c>
      <c r="L62" s="339" t="e">
        <f>F62/'TEST MARKS '!$L$133*100</f>
        <v>#REF!</v>
      </c>
      <c r="M62" s="339" t="e">
        <f>G62/'TEST MARKS '!$M$133*100</f>
        <v>#REF!</v>
      </c>
      <c r="N62" s="339" t="e">
        <f>H62/'TEST MARKS '!$N$133*100</f>
        <v>#REF!</v>
      </c>
      <c r="O62" s="339" t="e">
        <f>I62/'TEST MARKS '!$O$133*100</f>
        <v>#REF!</v>
      </c>
      <c r="P62" s="339" t="e">
        <f>IF(J62&lt;'TEST MARKS '!$D$138,"N","Y")</f>
        <v>#REF!</v>
      </c>
      <c r="Q62" s="339" t="e">
        <f>IF(K62&lt;'TEST MARKS '!$D$138,"N","Y")</f>
        <v>#REF!</v>
      </c>
      <c r="R62" s="339" t="e">
        <f>IF(L62&lt;'TEST MARKS '!$D$138,"N","Y")</f>
        <v>#REF!</v>
      </c>
      <c r="S62" s="339" t="e">
        <f>IF(M62&lt;'TEST MARKS '!$D$138,"N","Y")</f>
        <v>#REF!</v>
      </c>
      <c r="T62" s="339" t="e">
        <f>IF(N62&lt;'TEST MARKS '!$D$138,"N","Y")</f>
        <v>#REF!</v>
      </c>
      <c r="U62" s="339" t="e">
        <f>IF(O62&lt;'TEST MARKS '!$D$138,"N","Y")</f>
        <v>#REF!</v>
      </c>
    </row>
    <row r="63" spans="1:21">
      <c r="A63" s="324">
        <f>'TEST MARKS '!A64</f>
        <v>55</v>
      </c>
      <c r="B63" s="324" t="e">
        <f>'TEST MARKS '!#REF!</f>
        <v>#REF!</v>
      </c>
      <c r="C63" s="324" t="e">
        <f>'TEST MARKS '!#REF!</f>
        <v>#REF!</v>
      </c>
      <c r="D63" s="324" t="e">
        <f>'TEST MARKS '!#REF!</f>
        <v>#REF!</v>
      </c>
      <c r="E63" s="324" t="e">
        <f>'TEST MARKS '!#REF!</f>
        <v>#REF!</v>
      </c>
      <c r="F63" s="324" t="e">
        <f>'TEST MARKS '!#REF!</f>
        <v>#REF!</v>
      </c>
      <c r="G63" s="324" t="e">
        <f>'TEST MARKS '!#REF!</f>
        <v>#REF!</v>
      </c>
      <c r="H63" s="324" t="e">
        <f>'TEST MARKS '!#REF!</f>
        <v>#REF!</v>
      </c>
      <c r="I63" s="324" t="e">
        <f>'TEST MARKS '!#REF!</f>
        <v>#REF!</v>
      </c>
      <c r="J63" s="339" t="e">
        <f>D63/'TEST MARKS '!$J$133*100</f>
        <v>#REF!</v>
      </c>
      <c r="K63" s="339" t="e">
        <f>E63/'TEST MARKS '!$K$133*100</f>
        <v>#REF!</v>
      </c>
      <c r="L63" s="339" t="e">
        <f>F63/'TEST MARKS '!$L$133*100</f>
        <v>#REF!</v>
      </c>
      <c r="M63" s="339" t="e">
        <f>G63/'TEST MARKS '!$M$133*100</f>
        <v>#REF!</v>
      </c>
      <c r="N63" s="339" t="e">
        <f>H63/'TEST MARKS '!$N$133*100</f>
        <v>#REF!</v>
      </c>
      <c r="O63" s="339" t="e">
        <f>I63/'TEST MARKS '!$O$133*100</f>
        <v>#REF!</v>
      </c>
      <c r="P63" s="339" t="e">
        <f>IF(J63&lt;'TEST MARKS '!$D$138,"N","Y")</f>
        <v>#REF!</v>
      </c>
      <c r="Q63" s="339" t="e">
        <f>IF(K63&lt;'TEST MARKS '!$D$138,"N","Y")</f>
        <v>#REF!</v>
      </c>
      <c r="R63" s="339" t="e">
        <f>IF(L63&lt;'TEST MARKS '!$D$138,"N","Y")</f>
        <v>#REF!</v>
      </c>
      <c r="S63" s="339" t="e">
        <f>IF(M63&lt;'TEST MARKS '!$D$138,"N","Y")</f>
        <v>#REF!</v>
      </c>
      <c r="T63" s="339" t="e">
        <f>IF(N63&lt;'TEST MARKS '!$D$138,"N","Y")</f>
        <v>#REF!</v>
      </c>
      <c r="U63" s="339" t="e">
        <f>IF(O63&lt;'TEST MARKS '!$D$138,"N","Y")</f>
        <v>#REF!</v>
      </c>
    </row>
    <row r="64" spans="1:21">
      <c r="A64" s="324">
        <f>'TEST MARKS '!A65</f>
        <v>56</v>
      </c>
      <c r="B64" s="324" t="str">
        <f>'TEST MARKS '!B58</f>
        <v>RAHUL N DIXIT</v>
      </c>
      <c r="C64" s="324" t="str">
        <f>'TEST MARKS '!C58</f>
        <v>1SG15ME072</v>
      </c>
      <c r="D64" s="324" t="e">
        <f>'TEST MARKS '!#REF!</f>
        <v>#REF!</v>
      </c>
      <c r="E64" s="324" t="e">
        <f>'TEST MARKS '!#REF!</f>
        <v>#REF!</v>
      </c>
      <c r="F64" s="324" t="e">
        <f>'TEST MARKS '!#REF!</f>
        <v>#REF!</v>
      </c>
      <c r="G64" s="324" t="e">
        <f>'TEST MARKS '!#REF!</f>
        <v>#REF!</v>
      </c>
      <c r="H64" s="324" t="e">
        <f>'TEST MARKS '!#REF!</f>
        <v>#REF!</v>
      </c>
      <c r="I64" s="324" t="e">
        <f>'TEST MARKS '!#REF!</f>
        <v>#REF!</v>
      </c>
      <c r="J64" s="339" t="e">
        <f>D64/'TEST MARKS '!$J$133*100</f>
        <v>#REF!</v>
      </c>
      <c r="K64" s="339" t="e">
        <f>E64/'TEST MARKS '!$K$133*100</f>
        <v>#REF!</v>
      </c>
      <c r="L64" s="339" t="e">
        <f>F64/'TEST MARKS '!$L$133*100</f>
        <v>#REF!</v>
      </c>
      <c r="M64" s="339" t="e">
        <f>G64/'TEST MARKS '!$M$133*100</f>
        <v>#REF!</v>
      </c>
      <c r="N64" s="339" t="e">
        <f>H64/'TEST MARKS '!$N$133*100</f>
        <v>#REF!</v>
      </c>
      <c r="O64" s="339" t="e">
        <f>I64/'TEST MARKS '!$O$133*100</f>
        <v>#REF!</v>
      </c>
      <c r="P64" s="339" t="e">
        <f>IF(J64&lt;'TEST MARKS '!$D$138,"N","Y")</f>
        <v>#REF!</v>
      </c>
      <c r="Q64" s="339" t="e">
        <f>IF(K64&lt;'TEST MARKS '!$D$138,"N","Y")</f>
        <v>#REF!</v>
      </c>
      <c r="R64" s="339" t="e">
        <f>IF(L64&lt;'TEST MARKS '!$D$138,"N","Y")</f>
        <v>#REF!</v>
      </c>
      <c r="S64" s="339" t="e">
        <f>IF(M64&lt;'TEST MARKS '!$D$138,"N","Y")</f>
        <v>#REF!</v>
      </c>
      <c r="T64" s="339" t="e">
        <f>IF(N64&lt;'TEST MARKS '!$D$138,"N","Y")</f>
        <v>#REF!</v>
      </c>
      <c r="U64" s="339" t="e">
        <f>IF(O64&lt;'TEST MARKS '!$D$138,"N","Y")</f>
        <v>#REF!</v>
      </c>
    </row>
    <row r="65" spans="1:21">
      <c r="A65" s="324">
        <f>'TEST MARKS '!A66</f>
        <v>57</v>
      </c>
      <c r="B65" s="324" t="str">
        <f>'TEST MARKS '!B59</f>
        <v>RAHUL V</v>
      </c>
      <c r="C65" s="324" t="str">
        <f>'TEST MARKS '!C59</f>
        <v>1SG15ME073</v>
      </c>
      <c r="D65" s="324">
        <f>'TEST MARKS '!J66</f>
        <v>0</v>
      </c>
      <c r="E65" s="324">
        <f>'TEST MARKS '!K66</f>
        <v>0</v>
      </c>
      <c r="F65" s="324">
        <f>'TEST MARKS '!L66</f>
        <v>0</v>
      </c>
      <c r="G65" s="324">
        <f>'TEST MARKS '!M66</f>
        <v>0</v>
      </c>
      <c r="H65" s="324">
        <f>'TEST MARKS '!N66</f>
        <v>0</v>
      </c>
      <c r="I65" s="324">
        <f>'TEST MARKS '!O66</f>
        <v>0</v>
      </c>
      <c r="J65" s="339">
        <f>D65/'TEST MARKS '!$J$133*100</f>
        <v>0</v>
      </c>
      <c r="K65" s="339">
        <f>E65/'TEST MARKS '!$K$133*100</f>
        <v>0</v>
      </c>
      <c r="L65" s="339">
        <f>F65/'TEST MARKS '!$L$133*100</f>
        <v>0</v>
      </c>
      <c r="M65" s="339">
        <f>G65/'TEST MARKS '!$M$133*100</f>
        <v>0</v>
      </c>
      <c r="N65" s="339">
        <f>H65/'TEST MARKS '!$N$133*100</f>
        <v>0</v>
      </c>
      <c r="O65" s="339">
        <f>I65/'TEST MARKS '!$O$133*100</f>
        <v>0</v>
      </c>
      <c r="P65" s="339" t="str">
        <f>IF(J65&lt;'TEST MARKS '!$D$138,"N","Y")</f>
        <v>N</v>
      </c>
      <c r="Q65" s="339" t="str">
        <f>IF(K65&lt;'TEST MARKS '!$D$138,"N","Y")</f>
        <v>N</v>
      </c>
      <c r="R65" s="339" t="str">
        <f>IF(L65&lt;'TEST MARKS '!$D$138,"N","Y")</f>
        <v>N</v>
      </c>
      <c r="S65" s="339" t="str">
        <f>IF(M65&lt;'TEST MARKS '!$D$138,"N","Y")</f>
        <v>N</v>
      </c>
      <c r="T65" s="339" t="str">
        <f>IF(N65&lt;'TEST MARKS '!$D$138,"N","Y")</f>
        <v>N</v>
      </c>
      <c r="U65" s="339" t="str">
        <f>IF(O65&lt;'TEST MARKS '!$D$138,"N","Y")</f>
        <v>N</v>
      </c>
    </row>
    <row r="66" spans="1:21">
      <c r="A66" s="324">
        <f>'TEST MARKS '!A67</f>
        <v>58</v>
      </c>
      <c r="B66" s="324" t="str">
        <f>'TEST MARKS '!B60</f>
        <v>RAJATH G MOODITHAYA</v>
      </c>
      <c r="C66" s="324" t="str">
        <f>'TEST MARKS '!C60</f>
        <v>1SG15ME074</v>
      </c>
      <c r="D66" s="324">
        <f>'TEST MARKS '!J67</f>
        <v>0</v>
      </c>
      <c r="E66" s="324">
        <f>'TEST MARKS '!K67</f>
        <v>0</v>
      </c>
      <c r="F66" s="324">
        <f>'TEST MARKS '!L67</f>
        <v>0</v>
      </c>
      <c r="G66" s="324">
        <f>'TEST MARKS '!M67</f>
        <v>0</v>
      </c>
      <c r="H66" s="324">
        <f>'TEST MARKS '!N67</f>
        <v>0</v>
      </c>
      <c r="I66" s="324">
        <f>'TEST MARKS '!O67</f>
        <v>0</v>
      </c>
      <c r="J66" s="339">
        <f>D66/'TEST MARKS '!$J$133*100</f>
        <v>0</v>
      </c>
      <c r="K66" s="339">
        <f>E66/'TEST MARKS '!$K$133*100</f>
        <v>0</v>
      </c>
      <c r="L66" s="339">
        <f>F66/'TEST MARKS '!$L$133*100</f>
        <v>0</v>
      </c>
      <c r="M66" s="339">
        <f>G66/'TEST MARKS '!$M$133*100</f>
        <v>0</v>
      </c>
      <c r="N66" s="339">
        <f>H66/'TEST MARKS '!$N$133*100</f>
        <v>0</v>
      </c>
      <c r="O66" s="339">
        <f>I66/'TEST MARKS '!$O$133*100</f>
        <v>0</v>
      </c>
      <c r="P66" s="339" t="str">
        <f>IF(J66&lt;'TEST MARKS '!$D$138,"N","Y")</f>
        <v>N</v>
      </c>
      <c r="Q66" s="339" t="str">
        <f>IF(K66&lt;'TEST MARKS '!$D$138,"N","Y")</f>
        <v>N</v>
      </c>
      <c r="R66" s="339" t="str">
        <f>IF(L66&lt;'TEST MARKS '!$D$138,"N","Y")</f>
        <v>N</v>
      </c>
      <c r="S66" s="339" t="str">
        <f>IF(M66&lt;'TEST MARKS '!$D$138,"N","Y")</f>
        <v>N</v>
      </c>
      <c r="T66" s="339" t="str">
        <f>IF(N66&lt;'TEST MARKS '!$D$138,"N","Y")</f>
        <v>N</v>
      </c>
      <c r="U66" s="339" t="str">
        <f>IF(O66&lt;'TEST MARKS '!$D$138,"N","Y")</f>
        <v>N</v>
      </c>
    </row>
    <row r="67" spans="1:21">
      <c r="A67" s="324">
        <f>'TEST MARKS '!A68</f>
        <v>59</v>
      </c>
      <c r="B67" s="324" t="str">
        <f>'TEST MARKS '!B61</f>
        <v>RAMESH P</v>
      </c>
      <c r="C67" s="324" t="str">
        <f>'TEST MARKS '!C61</f>
        <v>1SG15ME076</v>
      </c>
      <c r="D67" s="324">
        <f>'TEST MARKS '!J68</f>
        <v>0</v>
      </c>
      <c r="E67" s="324">
        <f>'TEST MARKS '!K68</f>
        <v>0</v>
      </c>
      <c r="F67" s="324">
        <f>'TEST MARKS '!L68</f>
        <v>0</v>
      </c>
      <c r="G67" s="324">
        <f>'TEST MARKS '!M68</f>
        <v>0</v>
      </c>
      <c r="H67" s="324">
        <f>'TEST MARKS '!N68</f>
        <v>0</v>
      </c>
      <c r="I67" s="324">
        <f>'TEST MARKS '!O68</f>
        <v>0</v>
      </c>
      <c r="J67" s="339">
        <f>D67/'TEST MARKS '!$J$133*100</f>
        <v>0</v>
      </c>
      <c r="K67" s="339">
        <f>E67/'TEST MARKS '!$K$133*100</f>
        <v>0</v>
      </c>
      <c r="L67" s="339">
        <f>F67/'TEST MARKS '!$L$133*100</f>
        <v>0</v>
      </c>
      <c r="M67" s="339">
        <f>G67/'TEST MARKS '!$M$133*100</f>
        <v>0</v>
      </c>
      <c r="N67" s="339">
        <f>H67/'TEST MARKS '!$N$133*100</f>
        <v>0</v>
      </c>
      <c r="O67" s="339">
        <f>I67/'TEST MARKS '!$O$133*100</f>
        <v>0</v>
      </c>
      <c r="P67" s="339" t="str">
        <f>IF(J67&lt;'TEST MARKS '!$D$138,"N","Y")</f>
        <v>N</v>
      </c>
      <c r="Q67" s="339" t="str">
        <f>IF(K67&lt;'TEST MARKS '!$D$138,"N","Y")</f>
        <v>N</v>
      </c>
      <c r="R67" s="339" t="str">
        <f>IF(L67&lt;'TEST MARKS '!$D$138,"N","Y")</f>
        <v>N</v>
      </c>
      <c r="S67" s="339" t="str">
        <f>IF(M67&lt;'TEST MARKS '!$D$138,"N","Y")</f>
        <v>N</v>
      </c>
      <c r="T67" s="339" t="str">
        <f>IF(N67&lt;'TEST MARKS '!$D$138,"N","Y")</f>
        <v>N</v>
      </c>
      <c r="U67" s="339" t="str">
        <f>IF(O67&lt;'TEST MARKS '!$D$138,"N","Y")</f>
        <v>N</v>
      </c>
    </row>
    <row r="68" spans="1:21">
      <c r="A68" s="324">
        <f>'TEST MARKS '!A69</f>
        <v>60</v>
      </c>
      <c r="B68" s="324" t="str">
        <f>'TEST MARKS '!B62</f>
        <v>RAVI KUDLAPPA CHELUWADI</v>
      </c>
      <c r="C68" s="324" t="str">
        <f>'TEST MARKS '!C62</f>
        <v>1SG15ME077</v>
      </c>
      <c r="D68" s="324">
        <f>'TEST MARKS '!J69</f>
        <v>0</v>
      </c>
      <c r="E68" s="324">
        <f>'TEST MARKS '!K69</f>
        <v>0</v>
      </c>
      <c r="F68" s="324">
        <f>'TEST MARKS '!L69</f>
        <v>0</v>
      </c>
      <c r="G68" s="324">
        <f>'TEST MARKS '!M69</f>
        <v>0</v>
      </c>
      <c r="H68" s="324">
        <f>'TEST MARKS '!N69</f>
        <v>0</v>
      </c>
      <c r="I68" s="324">
        <f>'TEST MARKS '!O69</f>
        <v>0</v>
      </c>
      <c r="J68" s="339">
        <f>D68/'TEST MARKS '!$J$133*100</f>
        <v>0</v>
      </c>
      <c r="K68" s="339">
        <f>E68/'TEST MARKS '!$K$133*100</f>
        <v>0</v>
      </c>
      <c r="L68" s="339">
        <f>F68/'TEST MARKS '!$L$133*100</f>
        <v>0</v>
      </c>
      <c r="M68" s="339">
        <f>G68/'TEST MARKS '!$M$133*100</f>
        <v>0</v>
      </c>
      <c r="N68" s="339">
        <f>H68/'TEST MARKS '!$N$133*100</f>
        <v>0</v>
      </c>
      <c r="O68" s="339">
        <f>I68/'TEST MARKS '!$O$133*100</f>
        <v>0</v>
      </c>
      <c r="P68" s="339" t="str">
        <f>IF(J68&lt;'TEST MARKS '!$D$138,"N","Y")</f>
        <v>N</v>
      </c>
      <c r="Q68" s="339" t="str">
        <f>IF(K68&lt;'TEST MARKS '!$D$138,"N","Y")</f>
        <v>N</v>
      </c>
      <c r="R68" s="339" t="str">
        <f>IF(L68&lt;'TEST MARKS '!$D$138,"N","Y")</f>
        <v>N</v>
      </c>
      <c r="S68" s="339" t="str">
        <f>IF(M68&lt;'TEST MARKS '!$D$138,"N","Y")</f>
        <v>N</v>
      </c>
      <c r="T68" s="339" t="str">
        <f>IF(N68&lt;'TEST MARKS '!$D$138,"N","Y")</f>
        <v>N</v>
      </c>
      <c r="U68" s="339" t="str">
        <f>IF(O68&lt;'TEST MARKS '!$D$138,"N","Y")</f>
        <v>N</v>
      </c>
    </row>
    <row r="69" spans="1:21">
      <c r="A69" s="324">
        <f>'TEST MARKS '!A70</f>
        <v>61</v>
      </c>
      <c r="B69" s="324" t="e">
        <f>'TEST MARKS '!#REF!</f>
        <v>#REF!</v>
      </c>
      <c r="C69" s="324" t="e">
        <f>'TEST MARKS '!#REF!</f>
        <v>#REF!</v>
      </c>
      <c r="D69" s="324">
        <f>'TEST MARKS '!J70</f>
        <v>0</v>
      </c>
      <c r="E69" s="324">
        <f>'TEST MARKS '!K70</f>
        <v>0</v>
      </c>
      <c r="F69" s="324">
        <f>'TEST MARKS '!L70</f>
        <v>0</v>
      </c>
      <c r="G69" s="324">
        <f>'TEST MARKS '!M70</f>
        <v>0</v>
      </c>
      <c r="H69" s="324">
        <f>'TEST MARKS '!N70</f>
        <v>0</v>
      </c>
      <c r="I69" s="324">
        <f>'TEST MARKS '!O70</f>
        <v>0</v>
      </c>
      <c r="J69" s="339">
        <f>D69/'TEST MARKS '!$J$133*100</f>
        <v>0</v>
      </c>
      <c r="K69" s="339">
        <f>E69/'TEST MARKS '!$K$133*100</f>
        <v>0</v>
      </c>
      <c r="L69" s="339">
        <f>F69/'TEST MARKS '!$L$133*100</f>
        <v>0</v>
      </c>
      <c r="M69" s="339">
        <f>G69/'TEST MARKS '!$M$133*100</f>
        <v>0</v>
      </c>
      <c r="N69" s="339">
        <f>H69/'TEST MARKS '!$N$133*100</f>
        <v>0</v>
      </c>
      <c r="O69" s="339">
        <f>I69/'TEST MARKS '!$O$133*100</f>
        <v>0</v>
      </c>
      <c r="P69" s="339" t="str">
        <f>IF(J69&lt;'TEST MARKS '!$D$138,"N","Y")</f>
        <v>N</v>
      </c>
      <c r="Q69" s="339" t="str">
        <f>IF(K69&lt;'TEST MARKS '!$D$138,"N","Y")</f>
        <v>N</v>
      </c>
      <c r="R69" s="339" t="str">
        <f>IF(L69&lt;'TEST MARKS '!$D$138,"N","Y")</f>
        <v>N</v>
      </c>
      <c r="S69" s="339" t="str">
        <f>IF(M69&lt;'TEST MARKS '!$D$138,"N","Y")</f>
        <v>N</v>
      </c>
      <c r="T69" s="339" t="str">
        <f>IF(N69&lt;'TEST MARKS '!$D$138,"N","Y")</f>
        <v>N</v>
      </c>
      <c r="U69" s="339" t="str">
        <f>IF(O69&lt;'TEST MARKS '!$D$138,"N","Y")</f>
        <v>N</v>
      </c>
    </row>
    <row r="70" spans="1:21">
      <c r="A70" s="324">
        <f>'TEST MARKS '!A71</f>
        <v>62</v>
      </c>
      <c r="B70" s="324" t="str">
        <f>'TEST MARKS '!B63</f>
        <v>CHANDRUCHUD S</v>
      </c>
      <c r="C70" s="324" t="str">
        <f>'TEST MARKS '!C63</f>
        <v>1SG14ME025</v>
      </c>
      <c r="D70" s="324">
        <f>'TEST MARKS '!J71</f>
        <v>0</v>
      </c>
      <c r="E70" s="324">
        <f>'TEST MARKS '!K71</f>
        <v>0</v>
      </c>
      <c r="F70" s="324">
        <f>'TEST MARKS '!L71</f>
        <v>0</v>
      </c>
      <c r="G70" s="324">
        <f>'TEST MARKS '!M71</f>
        <v>0</v>
      </c>
      <c r="H70" s="324">
        <f>'TEST MARKS '!N71</f>
        <v>0</v>
      </c>
      <c r="I70" s="324">
        <f>'TEST MARKS '!O71</f>
        <v>0</v>
      </c>
      <c r="J70" s="339">
        <f>D70/'TEST MARKS '!$J$133*100</f>
        <v>0</v>
      </c>
      <c r="K70" s="339">
        <f>E70/'TEST MARKS '!$K$133*100</f>
        <v>0</v>
      </c>
      <c r="L70" s="339">
        <f>F70/'TEST MARKS '!$L$133*100</f>
        <v>0</v>
      </c>
      <c r="M70" s="339">
        <f>G70/'TEST MARKS '!$M$133*100</f>
        <v>0</v>
      </c>
      <c r="N70" s="339">
        <f>H70/'TEST MARKS '!$N$133*100</f>
        <v>0</v>
      </c>
      <c r="O70" s="339">
        <f>I70/'TEST MARKS '!$O$133*100</f>
        <v>0</v>
      </c>
      <c r="P70" s="339" t="str">
        <f>IF(J70&lt;'TEST MARKS '!$D$138,"N","Y")</f>
        <v>N</v>
      </c>
      <c r="Q70" s="339" t="str">
        <f>IF(K70&lt;'TEST MARKS '!$D$138,"N","Y")</f>
        <v>N</v>
      </c>
      <c r="R70" s="339" t="str">
        <f>IF(L70&lt;'TEST MARKS '!$D$138,"N","Y")</f>
        <v>N</v>
      </c>
      <c r="S70" s="339" t="str">
        <f>IF(M70&lt;'TEST MARKS '!$D$138,"N","Y")</f>
        <v>N</v>
      </c>
      <c r="T70" s="339" t="str">
        <f>IF(N70&lt;'TEST MARKS '!$D$138,"N","Y")</f>
        <v>N</v>
      </c>
      <c r="U70" s="339" t="str">
        <f>IF(O70&lt;'TEST MARKS '!$D$138,"N","Y")</f>
        <v>N</v>
      </c>
    </row>
    <row r="71" spans="1:21">
      <c r="A71" s="324">
        <f>'TEST MARKS '!A72</f>
        <v>63</v>
      </c>
      <c r="B71" s="324" t="str">
        <f>'TEST MARKS '!B64</f>
        <v>JAIWANTH G C</v>
      </c>
      <c r="C71" s="324" t="str">
        <f>'TEST MARKS '!C64</f>
        <v>1SG14ME039</v>
      </c>
      <c r="D71" s="324">
        <f>'TEST MARKS '!J10</f>
        <v>0</v>
      </c>
      <c r="E71" s="324">
        <f>'TEST MARKS '!K10</f>
        <v>0</v>
      </c>
      <c r="F71" s="324">
        <f>'TEST MARKS '!L10</f>
        <v>0</v>
      </c>
      <c r="G71" s="324">
        <f>'TEST MARKS '!M10</f>
        <v>0</v>
      </c>
      <c r="H71" s="324">
        <f>'TEST MARKS '!N10</f>
        <v>0</v>
      </c>
      <c r="I71" s="324">
        <f>'TEST MARKS '!O10</f>
        <v>0</v>
      </c>
      <c r="J71" s="339">
        <f>D71/'TEST MARKS '!$J$133*100</f>
        <v>0</v>
      </c>
      <c r="K71" s="339">
        <f>E71/'TEST MARKS '!$K$133*100</f>
        <v>0</v>
      </c>
      <c r="L71" s="339">
        <f>F71/'TEST MARKS '!$L$133*100</f>
        <v>0</v>
      </c>
      <c r="M71" s="339">
        <f>G71/'TEST MARKS '!$M$133*100</f>
        <v>0</v>
      </c>
      <c r="N71" s="339">
        <f>H71/'TEST MARKS '!$N$133*100</f>
        <v>0</v>
      </c>
      <c r="O71" s="339">
        <f>I71/'TEST MARKS '!$O$133*100</f>
        <v>0</v>
      </c>
      <c r="P71" s="339" t="str">
        <f>IF(J71&lt;'TEST MARKS '!$D$138,"N","Y")</f>
        <v>N</v>
      </c>
      <c r="Q71" s="339" t="str">
        <f>IF(K71&lt;'TEST MARKS '!$D$138,"N","Y")</f>
        <v>N</v>
      </c>
      <c r="R71" s="339" t="str">
        <f>IF(L71&lt;'TEST MARKS '!$D$138,"N","Y")</f>
        <v>N</v>
      </c>
      <c r="S71" s="339" t="str">
        <f>IF(M71&lt;'TEST MARKS '!$D$138,"N","Y")</f>
        <v>N</v>
      </c>
      <c r="T71" s="339" t="str">
        <f>IF(N71&lt;'TEST MARKS '!$D$138,"N","Y")</f>
        <v>N</v>
      </c>
      <c r="U71" s="339" t="str">
        <f>IF(O71&lt;'TEST MARKS '!$D$138,"N","Y")</f>
        <v>N</v>
      </c>
    </row>
    <row r="72" spans="1:21">
      <c r="A72" s="324">
        <f>'TEST MARKS '!A73</f>
        <v>64</v>
      </c>
      <c r="B72" s="324" t="str">
        <f>'TEST MARKS '!B65</f>
        <v>M S SOMANNA</v>
      </c>
      <c r="C72" s="324" t="str">
        <f>'TEST MARKS '!C65</f>
        <v>1SG15ME108</v>
      </c>
      <c r="D72" s="324">
        <f>'TEST MARKS '!J11</f>
        <v>0</v>
      </c>
      <c r="E72" s="324">
        <f>'TEST MARKS '!K11</f>
        <v>0</v>
      </c>
      <c r="F72" s="324">
        <f>'TEST MARKS '!L11</f>
        <v>0</v>
      </c>
      <c r="G72" s="324">
        <f>'TEST MARKS '!M11</f>
        <v>0</v>
      </c>
      <c r="H72" s="324">
        <f>'TEST MARKS '!N11</f>
        <v>0</v>
      </c>
      <c r="I72" s="324">
        <f>'TEST MARKS '!O11</f>
        <v>0</v>
      </c>
      <c r="J72" s="339">
        <f>D72/'TEST MARKS '!$J$133*100</f>
        <v>0</v>
      </c>
      <c r="K72" s="339">
        <f>E72/'TEST MARKS '!$K$133*100</f>
        <v>0</v>
      </c>
      <c r="L72" s="339">
        <f>F72/'TEST MARKS '!$L$133*100</f>
        <v>0</v>
      </c>
      <c r="M72" s="339">
        <f>G72/'TEST MARKS '!$M$133*100</f>
        <v>0</v>
      </c>
      <c r="N72" s="339">
        <f>H72/'TEST MARKS '!$N$133*100</f>
        <v>0</v>
      </c>
      <c r="O72" s="339">
        <f>I72/'TEST MARKS '!$O$133*100</f>
        <v>0</v>
      </c>
      <c r="P72" s="339" t="str">
        <f>IF(J72&lt;'TEST MARKS '!$D$138,"N","Y")</f>
        <v>N</v>
      </c>
      <c r="Q72" s="339" t="str">
        <f>IF(K72&lt;'TEST MARKS '!$D$138,"N","Y")</f>
        <v>N</v>
      </c>
      <c r="R72" s="339" t="str">
        <f>IF(L72&lt;'TEST MARKS '!$D$138,"N","Y")</f>
        <v>N</v>
      </c>
      <c r="S72" s="339" t="str">
        <f>IF(M72&lt;'TEST MARKS '!$D$138,"N","Y")</f>
        <v>N</v>
      </c>
      <c r="T72" s="339" t="str">
        <f>IF(N72&lt;'TEST MARKS '!$D$138,"N","Y")</f>
        <v>N</v>
      </c>
      <c r="U72" s="339" t="str">
        <f>IF(O72&lt;'TEST MARKS '!$D$138,"N","Y")</f>
        <v>N</v>
      </c>
    </row>
    <row r="73" spans="1:21">
      <c r="A73" s="324">
        <f>'TEST MARKS '!A74</f>
        <v>65</v>
      </c>
      <c r="B73" s="324" t="str">
        <f>'TEST MARKS '!B66</f>
        <v>AKSHAY P SHETTY</v>
      </c>
      <c r="C73" s="324" t="str">
        <f>'TEST MARKS '!C66</f>
        <v>1SG15ME106</v>
      </c>
      <c r="D73" s="324">
        <f>'TEST MARKS '!J12</f>
        <v>0</v>
      </c>
      <c r="E73" s="324">
        <f>'TEST MARKS '!K12</f>
        <v>0</v>
      </c>
      <c r="F73" s="324">
        <f>'TEST MARKS '!L12</f>
        <v>0</v>
      </c>
      <c r="G73" s="324">
        <f>'TEST MARKS '!M12</f>
        <v>0</v>
      </c>
      <c r="H73" s="324">
        <f>'TEST MARKS '!N12</f>
        <v>0</v>
      </c>
      <c r="I73" s="324">
        <f>'TEST MARKS '!O12</f>
        <v>0</v>
      </c>
      <c r="J73" s="339">
        <f>D73/'TEST MARKS '!$J$133*100</f>
        <v>0</v>
      </c>
      <c r="K73" s="339">
        <f>E73/'TEST MARKS '!$K$133*100</f>
        <v>0</v>
      </c>
      <c r="L73" s="339">
        <f>F73/'TEST MARKS '!$L$133*100</f>
        <v>0</v>
      </c>
      <c r="M73" s="339">
        <f>G73/'TEST MARKS '!$M$133*100</f>
        <v>0</v>
      </c>
      <c r="N73" s="339">
        <f>H73/'TEST MARKS '!$N$133*100</f>
        <v>0</v>
      </c>
      <c r="O73" s="339">
        <f>I73/'TEST MARKS '!$O$133*100</f>
        <v>0</v>
      </c>
      <c r="P73" s="339" t="str">
        <f>IF(J73&lt;'TEST MARKS '!$D$138,"N","Y")</f>
        <v>N</v>
      </c>
      <c r="Q73" s="339" t="str">
        <f>IF(K73&lt;'TEST MARKS '!$D$138,"N","Y")</f>
        <v>N</v>
      </c>
      <c r="R73" s="339" t="str">
        <f>IF(L73&lt;'TEST MARKS '!$D$138,"N","Y")</f>
        <v>N</v>
      </c>
      <c r="S73" s="339" t="str">
        <f>IF(M73&lt;'TEST MARKS '!$D$138,"N","Y")</f>
        <v>N</v>
      </c>
      <c r="T73" s="339" t="str">
        <f>IF(N73&lt;'TEST MARKS '!$D$138,"N","Y")</f>
        <v>N</v>
      </c>
      <c r="U73" s="339" t="str">
        <f>IF(O73&lt;'TEST MARKS '!$D$138,"N","Y")</f>
        <v>N</v>
      </c>
    </row>
    <row r="74" spans="1:21">
      <c r="A74" s="324">
        <f>'TEST MARKS '!A75</f>
        <v>66</v>
      </c>
      <c r="B74" s="324" t="str">
        <f>'TEST MARKS '!B67</f>
        <v>RANJITH K S</v>
      </c>
      <c r="C74" s="324" t="str">
        <f>'TEST MARKS '!C67</f>
        <v>1SG16ME445</v>
      </c>
      <c r="D74" s="324">
        <f>'TEST MARKS '!J13</f>
        <v>0</v>
      </c>
      <c r="E74" s="324">
        <f>'TEST MARKS '!K13</f>
        <v>0</v>
      </c>
      <c r="F74" s="324">
        <f>'TEST MARKS '!L13</f>
        <v>0</v>
      </c>
      <c r="G74" s="324">
        <f>'TEST MARKS '!M13</f>
        <v>0</v>
      </c>
      <c r="H74" s="324">
        <f>'TEST MARKS '!N13</f>
        <v>0</v>
      </c>
      <c r="I74" s="324">
        <f>'TEST MARKS '!O13</f>
        <v>0</v>
      </c>
      <c r="J74" s="339">
        <f>D74/'TEST MARKS '!$J$133*100</f>
        <v>0</v>
      </c>
      <c r="K74" s="339">
        <f>E74/'TEST MARKS '!$K$133*100</f>
        <v>0</v>
      </c>
      <c r="L74" s="339">
        <f>F74/'TEST MARKS '!$L$133*100</f>
        <v>0</v>
      </c>
      <c r="M74" s="339">
        <f>G74/'TEST MARKS '!$M$133*100</f>
        <v>0</v>
      </c>
      <c r="N74" s="339">
        <f>H74/'TEST MARKS '!$N$133*100</f>
        <v>0</v>
      </c>
      <c r="O74" s="339">
        <f>I74/'TEST MARKS '!$O$133*100</f>
        <v>0</v>
      </c>
      <c r="P74" s="339" t="str">
        <f>IF(J74&lt;'TEST MARKS '!$D$138,"N","Y")</f>
        <v>N</v>
      </c>
      <c r="Q74" s="339" t="str">
        <f>IF(K74&lt;'TEST MARKS '!$D$138,"N","Y")</f>
        <v>N</v>
      </c>
      <c r="R74" s="339" t="str">
        <f>IF(L74&lt;'TEST MARKS '!$D$138,"N","Y")</f>
        <v>N</v>
      </c>
      <c r="S74" s="339" t="str">
        <f>IF(M74&lt;'TEST MARKS '!$D$138,"N","Y")</f>
        <v>N</v>
      </c>
      <c r="T74" s="339" t="str">
        <f>IF(N74&lt;'TEST MARKS '!$D$138,"N","Y")</f>
        <v>N</v>
      </c>
      <c r="U74" s="339" t="str">
        <f>IF(O74&lt;'TEST MARKS '!$D$138,"N","Y")</f>
        <v>N</v>
      </c>
    </row>
    <row r="75" spans="1:21">
      <c r="A75" s="324">
        <f>'TEST MARKS '!A76</f>
        <v>67</v>
      </c>
      <c r="B75" s="324" t="str">
        <f>'TEST MARKS '!B68</f>
        <v>YANDAPALLI GANESH</v>
      </c>
      <c r="C75" s="324" t="str">
        <f>'TEST MARKS '!C68</f>
        <v>1SG15ME107</v>
      </c>
      <c r="D75" s="324">
        <f>'TEST MARKS '!J14</f>
        <v>0</v>
      </c>
      <c r="E75" s="324">
        <f>'TEST MARKS '!K14</f>
        <v>0</v>
      </c>
      <c r="F75" s="324">
        <f>'TEST MARKS '!L14</f>
        <v>0</v>
      </c>
      <c r="G75" s="324">
        <f>'TEST MARKS '!M14</f>
        <v>0</v>
      </c>
      <c r="H75" s="324">
        <f>'TEST MARKS '!N14</f>
        <v>0</v>
      </c>
      <c r="I75" s="324">
        <f>'TEST MARKS '!O14</f>
        <v>0</v>
      </c>
      <c r="J75" s="339">
        <f>D75/'TEST MARKS '!$J$133*100</f>
        <v>0</v>
      </c>
      <c r="K75" s="339">
        <f>E75/'TEST MARKS '!$K$133*100</f>
        <v>0</v>
      </c>
      <c r="L75" s="339">
        <f>F75/'TEST MARKS '!$L$133*100</f>
        <v>0</v>
      </c>
      <c r="M75" s="339">
        <f>G75/'TEST MARKS '!$M$133*100</f>
        <v>0</v>
      </c>
      <c r="N75" s="339">
        <f>H75/'TEST MARKS '!$N$133*100</f>
        <v>0</v>
      </c>
      <c r="O75" s="339">
        <f>I75/'TEST MARKS '!$O$133*100</f>
        <v>0</v>
      </c>
      <c r="P75" s="339" t="str">
        <f>IF(J75&lt;'TEST MARKS '!$D$138,"N","Y")</f>
        <v>N</v>
      </c>
      <c r="Q75" s="339" t="str">
        <f>IF(K75&lt;'TEST MARKS '!$D$138,"N","Y")</f>
        <v>N</v>
      </c>
      <c r="R75" s="339" t="str">
        <f>IF(L75&lt;'TEST MARKS '!$D$138,"N","Y")</f>
        <v>N</v>
      </c>
      <c r="S75" s="339" t="str">
        <f>IF(M75&lt;'TEST MARKS '!$D$138,"N","Y")</f>
        <v>N</v>
      </c>
      <c r="T75" s="339" t="str">
        <f>IF(N75&lt;'TEST MARKS '!$D$138,"N","Y")</f>
        <v>N</v>
      </c>
      <c r="U75" s="339" t="str">
        <f>IF(O75&lt;'TEST MARKS '!$D$138,"N","Y")</f>
        <v>N</v>
      </c>
    </row>
    <row r="76" spans="1:21">
      <c r="A76" s="324">
        <f>'TEST MARKS '!A77</f>
        <v>68</v>
      </c>
      <c r="B76" s="324" t="str">
        <f>'TEST MARKS '!B69</f>
        <v>RUDERSH P</v>
      </c>
      <c r="C76" s="324" t="str">
        <f>'TEST MARKS '!C69</f>
        <v>1SG15ME109</v>
      </c>
      <c r="D76" s="324">
        <f>'TEST MARKS '!J15</f>
        <v>0</v>
      </c>
      <c r="E76" s="324">
        <f>'TEST MARKS '!K15</f>
        <v>0</v>
      </c>
      <c r="F76" s="324">
        <f>'TEST MARKS '!L15</f>
        <v>0</v>
      </c>
      <c r="G76" s="324">
        <f>'TEST MARKS '!M15</f>
        <v>0</v>
      </c>
      <c r="H76" s="324">
        <f>'TEST MARKS '!N15</f>
        <v>0</v>
      </c>
      <c r="I76" s="324">
        <f>'TEST MARKS '!O15</f>
        <v>0</v>
      </c>
      <c r="J76" s="339">
        <f>D76/'TEST MARKS '!$J$133*100</f>
        <v>0</v>
      </c>
      <c r="K76" s="339">
        <f>E76/'TEST MARKS '!$K$133*100</f>
        <v>0</v>
      </c>
      <c r="L76" s="339">
        <f>F76/'TEST MARKS '!$L$133*100</f>
        <v>0</v>
      </c>
      <c r="M76" s="339">
        <f>G76/'TEST MARKS '!$M$133*100</f>
        <v>0</v>
      </c>
      <c r="N76" s="339">
        <f>H76/'TEST MARKS '!$N$133*100</f>
        <v>0</v>
      </c>
      <c r="O76" s="339">
        <f>I76/'TEST MARKS '!$O$133*100</f>
        <v>0</v>
      </c>
      <c r="P76" s="339" t="str">
        <f>IF(J76&lt;'TEST MARKS '!$D$138,"N","Y")</f>
        <v>N</v>
      </c>
      <c r="Q76" s="339" t="str">
        <f>IF(K76&lt;'TEST MARKS '!$D$138,"N","Y")</f>
        <v>N</v>
      </c>
      <c r="R76" s="339" t="str">
        <f>IF(L76&lt;'TEST MARKS '!$D$138,"N","Y")</f>
        <v>N</v>
      </c>
      <c r="S76" s="339" t="str">
        <f>IF(M76&lt;'TEST MARKS '!$D$138,"N","Y")</f>
        <v>N</v>
      </c>
      <c r="T76" s="339" t="str">
        <f>IF(N76&lt;'TEST MARKS '!$D$138,"N","Y")</f>
        <v>N</v>
      </c>
      <c r="U76" s="339" t="str">
        <f>IF(O76&lt;'TEST MARKS '!$D$138,"N","Y")</f>
        <v>N</v>
      </c>
    </row>
    <row r="77" spans="1:21">
      <c r="A77" s="324">
        <f>'TEST MARKS '!A78</f>
        <v>69</v>
      </c>
      <c r="B77" s="324" t="str">
        <f>'TEST MARKS '!B71</f>
        <v>ROHAN A</v>
      </c>
      <c r="C77" s="324" t="str">
        <f>'TEST MARKS '!C71</f>
        <v>1SG15ME079</v>
      </c>
      <c r="D77" s="324">
        <f>'TEST MARKS '!J16</f>
        <v>0</v>
      </c>
      <c r="E77" s="324">
        <f>'TEST MARKS '!K16</f>
        <v>0</v>
      </c>
      <c r="F77" s="324">
        <f>'TEST MARKS '!L16</f>
        <v>0</v>
      </c>
      <c r="G77" s="324">
        <f>'TEST MARKS '!M16</f>
        <v>0</v>
      </c>
      <c r="H77" s="324">
        <f>'TEST MARKS '!N16</f>
        <v>0</v>
      </c>
      <c r="I77" s="324">
        <f>'TEST MARKS '!O16</f>
        <v>0</v>
      </c>
      <c r="J77" s="339">
        <f>D77/'TEST MARKS '!$J$133*100</f>
        <v>0</v>
      </c>
      <c r="K77" s="339">
        <f>E77/'TEST MARKS '!$K$133*100</f>
        <v>0</v>
      </c>
      <c r="L77" s="339">
        <f>F77/'TEST MARKS '!$L$133*100</f>
        <v>0</v>
      </c>
      <c r="M77" s="339">
        <f>G77/'TEST MARKS '!$M$133*100</f>
        <v>0</v>
      </c>
      <c r="N77" s="339">
        <f>H77/'TEST MARKS '!$N$133*100</f>
        <v>0</v>
      </c>
      <c r="O77" s="339">
        <f>I77/'TEST MARKS '!$O$133*100</f>
        <v>0</v>
      </c>
      <c r="P77" s="339" t="str">
        <f>IF(J77&lt;'TEST MARKS '!$D$138,"N","Y")</f>
        <v>N</v>
      </c>
      <c r="Q77" s="339" t="str">
        <f>IF(K77&lt;'TEST MARKS '!$D$138,"N","Y")</f>
        <v>N</v>
      </c>
      <c r="R77" s="339" t="str">
        <f>IF(L77&lt;'TEST MARKS '!$D$138,"N","Y")</f>
        <v>N</v>
      </c>
      <c r="S77" s="339" t="str">
        <f>IF(M77&lt;'TEST MARKS '!$D$138,"N","Y")</f>
        <v>N</v>
      </c>
      <c r="T77" s="339" t="str">
        <f>IF(N77&lt;'TEST MARKS '!$D$138,"N","Y")</f>
        <v>N</v>
      </c>
      <c r="U77" s="339" t="str">
        <f>IF(O77&lt;'TEST MARKS '!$D$138,"N","Y")</f>
        <v>N</v>
      </c>
    </row>
    <row r="78" spans="1:21">
      <c r="A78" s="324">
        <f>'TEST MARKS '!A79</f>
        <v>70</v>
      </c>
      <c r="B78" s="324" t="str">
        <f>'TEST MARKS '!B72</f>
        <v>S HANUMANTHA REDDY</v>
      </c>
      <c r="C78" s="324" t="str">
        <f>'TEST MARKS '!C72</f>
        <v>1SG15ME080</v>
      </c>
      <c r="D78" s="324">
        <f>'TEST MARKS '!J17</f>
        <v>25</v>
      </c>
      <c r="E78" s="324">
        <f>'TEST MARKS '!K17</f>
        <v>25</v>
      </c>
      <c r="F78" s="324">
        <f>'TEST MARKS '!L17</f>
        <v>25</v>
      </c>
      <c r="G78" s="324">
        <f>'TEST MARKS '!M17</f>
        <v>25</v>
      </c>
      <c r="H78" s="324">
        <f>'TEST MARKS '!N17</f>
        <v>25</v>
      </c>
      <c r="I78" s="324">
        <f>'TEST MARKS '!O17</f>
        <v>25</v>
      </c>
      <c r="J78" s="339">
        <f>D78/'TEST MARKS '!$J$133*100</f>
        <v>100</v>
      </c>
      <c r="K78" s="339">
        <f>E78/'TEST MARKS '!$K$133*100</f>
        <v>100</v>
      </c>
      <c r="L78" s="339">
        <f>F78/'TEST MARKS '!$L$133*100</f>
        <v>100</v>
      </c>
      <c r="M78" s="339">
        <f>G78/'TEST MARKS '!$M$133*100</f>
        <v>100</v>
      </c>
      <c r="N78" s="339">
        <f>H78/'TEST MARKS '!$N$133*100</f>
        <v>100</v>
      </c>
      <c r="O78" s="339">
        <f>I78/'TEST MARKS '!$O$133*100</f>
        <v>100</v>
      </c>
      <c r="P78" s="339" t="str">
        <f>IF(J78&lt;'TEST MARKS '!$D$138,"N","Y")</f>
        <v>Y</v>
      </c>
      <c r="Q78" s="339" t="str">
        <f>IF(K78&lt;'TEST MARKS '!$D$138,"N","Y")</f>
        <v>Y</v>
      </c>
      <c r="R78" s="339" t="str">
        <f>IF(L78&lt;'TEST MARKS '!$D$138,"N","Y")</f>
        <v>Y</v>
      </c>
      <c r="S78" s="339" t="str">
        <f>IF(M78&lt;'TEST MARKS '!$D$138,"N","Y")</f>
        <v>Y</v>
      </c>
      <c r="T78" s="339" t="str">
        <f>IF(N78&lt;'TEST MARKS '!$D$138,"N","Y")</f>
        <v>Y</v>
      </c>
      <c r="U78" s="339" t="str">
        <f>IF(O78&lt;'TEST MARKS '!$D$138,"N","Y")</f>
        <v>Y</v>
      </c>
    </row>
    <row r="79" spans="1:21">
      <c r="A79" s="324">
        <f>'TEST MARKS '!A80</f>
        <v>71</v>
      </c>
      <c r="B79" s="324" t="str">
        <f>'TEST MARKS '!B73</f>
        <v>SADANANDA L HEGDE</v>
      </c>
      <c r="C79" s="324" t="str">
        <f>'TEST MARKS '!C73</f>
        <v>1SG15ME081</v>
      </c>
      <c r="D79" s="324">
        <f>'TEST MARKS '!J18</f>
        <v>0</v>
      </c>
      <c r="E79" s="324">
        <f>'TEST MARKS '!K18</f>
        <v>0</v>
      </c>
      <c r="F79" s="324">
        <f>'TEST MARKS '!L18</f>
        <v>0</v>
      </c>
      <c r="G79" s="324">
        <f>'TEST MARKS '!M18</f>
        <v>0</v>
      </c>
      <c r="H79" s="324">
        <f>'TEST MARKS '!N18</f>
        <v>0</v>
      </c>
      <c r="I79" s="324">
        <f>'TEST MARKS '!O18</f>
        <v>0</v>
      </c>
      <c r="J79" s="339">
        <f>D79/'TEST MARKS '!$J$133*100</f>
        <v>0</v>
      </c>
      <c r="K79" s="339">
        <f>E79/'TEST MARKS '!$K$133*100</f>
        <v>0</v>
      </c>
      <c r="L79" s="339">
        <f>F79/'TEST MARKS '!$L$133*100</f>
        <v>0</v>
      </c>
      <c r="M79" s="339">
        <f>G79/'TEST MARKS '!$M$133*100</f>
        <v>0</v>
      </c>
      <c r="N79" s="339">
        <f>H79/'TEST MARKS '!$N$133*100</f>
        <v>0</v>
      </c>
      <c r="O79" s="339">
        <f>I79/'TEST MARKS '!$O$133*100</f>
        <v>0</v>
      </c>
      <c r="P79" s="339" t="str">
        <f>IF(J79&lt;'TEST MARKS '!$D$138,"N","Y")</f>
        <v>N</v>
      </c>
      <c r="Q79" s="339" t="str">
        <f>IF(K79&lt;'TEST MARKS '!$D$138,"N","Y")</f>
        <v>N</v>
      </c>
      <c r="R79" s="339" t="str">
        <f>IF(L79&lt;'TEST MARKS '!$D$138,"N","Y")</f>
        <v>N</v>
      </c>
      <c r="S79" s="339" t="str">
        <f>IF(M79&lt;'TEST MARKS '!$D$138,"N","Y")</f>
        <v>N</v>
      </c>
      <c r="T79" s="339" t="str">
        <f>IF(N79&lt;'TEST MARKS '!$D$138,"N","Y")</f>
        <v>N</v>
      </c>
      <c r="U79" s="339" t="str">
        <f>IF(O79&lt;'TEST MARKS '!$D$138,"N","Y")</f>
        <v>N</v>
      </c>
    </row>
    <row r="80" spans="1:21">
      <c r="A80" s="324">
        <f>'TEST MARKS '!A81</f>
        <v>72</v>
      </c>
      <c r="B80" s="324" t="str">
        <f>'TEST MARKS '!B81</f>
        <v>SUKRUTH C</v>
      </c>
      <c r="C80" s="324" t="str">
        <f>'TEST MARKS '!C81</f>
        <v>1SG15ME095</v>
      </c>
      <c r="D80" s="324">
        <f>'TEST MARKS '!J19</f>
        <v>0</v>
      </c>
      <c r="E80" s="324">
        <f>'TEST MARKS '!K19</f>
        <v>0</v>
      </c>
      <c r="F80" s="324">
        <f>'TEST MARKS '!L19</f>
        <v>0</v>
      </c>
      <c r="G80" s="324">
        <f>'TEST MARKS '!M19</f>
        <v>0</v>
      </c>
      <c r="H80" s="324">
        <f>'TEST MARKS '!N19</f>
        <v>0</v>
      </c>
      <c r="I80" s="324">
        <f>'TEST MARKS '!O19</f>
        <v>0</v>
      </c>
      <c r="J80" s="339">
        <f>D80/'TEST MARKS '!$J$133*100</f>
        <v>0</v>
      </c>
      <c r="K80" s="339">
        <f>E80/'TEST MARKS '!$K$133*100</f>
        <v>0</v>
      </c>
      <c r="L80" s="339">
        <f>F80/'TEST MARKS '!$L$133*100</f>
        <v>0</v>
      </c>
      <c r="M80" s="339">
        <f>G80/'TEST MARKS '!$M$133*100</f>
        <v>0</v>
      </c>
      <c r="N80" s="339">
        <f>H80/'TEST MARKS '!$N$133*100</f>
        <v>0</v>
      </c>
      <c r="O80" s="339">
        <f>I80/'TEST MARKS '!$O$133*100</f>
        <v>0</v>
      </c>
      <c r="P80" s="339" t="str">
        <f>IF(J80&lt;'TEST MARKS '!$D$138,"N","Y")</f>
        <v>N</v>
      </c>
      <c r="Q80" s="339" t="str">
        <f>IF(K80&lt;'TEST MARKS '!$D$138,"N","Y")</f>
        <v>N</v>
      </c>
      <c r="R80" s="339" t="str">
        <f>IF(L80&lt;'TEST MARKS '!$D$138,"N","Y")</f>
        <v>N</v>
      </c>
      <c r="S80" s="339" t="str">
        <f>IF(M80&lt;'TEST MARKS '!$D$138,"N","Y")</f>
        <v>N</v>
      </c>
      <c r="T80" s="339" t="str">
        <f>IF(N80&lt;'TEST MARKS '!$D$138,"N","Y")</f>
        <v>N</v>
      </c>
      <c r="U80" s="339" t="str">
        <f>IF(O80&lt;'TEST MARKS '!$D$138,"N","Y")</f>
        <v>N</v>
      </c>
    </row>
    <row r="81" spans="1:21">
      <c r="A81" s="324">
        <f>'TEST MARKS '!A82</f>
        <v>73</v>
      </c>
      <c r="B81" s="324" t="str">
        <f>'TEST MARKS '!B82</f>
        <v>SUKRUTH K</v>
      </c>
      <c r="C81" s="324" t="str">
        <f>'TEST MARKS '!C82</f>
        <v>1SG15ME096</v>
      </c>
      <c r="D81" s="324">
        <f>'TEST MARKS '!J20</f>
        <v>0</v>
      </c>
      <c r="E81" s="324">
        <f>'TEST MARKS '!K20</f>
        <v>0</v>
      </c>
      <c r="F81" s="324">
        <f>'TEST MARKS '!L20</f>
        <v>0</v>
      </c>
      <c r="G81" s="324">
        <f>'TEST MARKS '!M20</f>
        <v>0</v>
      </c>
      <c r="H81" s="324">
        <f>'TEST MARKS '!N20</f>
        <v>0</v>
      </c>
      <c r="I81" s="324">
        <f>'TEST MARKS '!O20</f>
        <v>0</v>
      </c>
      <c r="J81" s="339">
        <f>D81/'TEST MARKS '!$J$133*100</f>
        <v>0</v>
      </c>
      <c r="K81" s="339">
        <f>E81/'TEST MARKS '!$K$133*100</f>
        <v>0</v>
      </c>
      <c r="L81" s="339">
        <f>F81/'TEST MARKS '!$L$133*100</f>
        <v>0</v>
      </c>
      <c r="M81" s="339">
        <f>G81/'TEST MARKS '!$M$133*100</f>
        <v>0</v>
      </c>
      <c r="N81" s="339">
        <f>H81/'TEST MARKS '!$N$133*100</f>
        <v>0</v>
      </c>
      <c r="O81" s="339">
        <f>I81/'TEST MARKS '!$O$133*100</f>
        <v>0</v>
      </c>
      <c r="P81" s="339" t="str">
        <f>IF(J81&lt;'TEST MARKS '!$D$138,"N","Y")</f>
        <v>N</v>
      </c>
      <c r="Q81" s="339" t="str">
        <f>IF(K81&lt;'TEST MARKS '!$D$138,"N","Y")</f>
        <v>N</v>
      </c>
      <c r="R81" s="339" t="str">
        <f>IF(L81&lt;'TEST MARKS '!$D$138,"N","Y")</f>
        <v>N</v>
      </c>
      <c r="S81" s="339" t="str">
        <f>IF(M81&lt;'TEST MARKS '!$D$138,"N","Y")</f>
        <v>N</v>
      </c>
      <c r="T81" s="339" t="str">
        <f>IF(N81&lt;'TEST MARKS '!$D$138,"N","Y")</f>
        <v>N</v>
      </c>
      <c r="U81" s="339" t="str">
        <f>IF(O81&lt;'TEST MARKS '!$D$138,"N","Y")</f>
        <v>N</v>
      </c>
    </row>
    <row r="82" spans="1:21">
      <c r="A82" s="324">
        <f>'TEST MARKS '!A83</f>
        <v>74</v>
      </c>
      <c r="B82" s="324" t="str">
        <f>'TEST MARKS '!B83</f>
        <v>SUMUKH G K</v>
      </c>
      <c r="C82" s="324" t="str">
        <f>'TEST MARKS '!C83</f>
        <v>1SG15ME098</v>
      </c>
      <c r="D82" s="324">
        <f>'TEST MARKS '!J21</f>
        <v>0</v>
      </c>
      <c r="E82" s="324">
        <f>'TEST MARKS '!K21</f>
        <v>0</v>
      </c>
      <c r="F82" s="324">
        <f>'TEST MARKS '!L21</f>
        <v>0</v>
      </c>
      <c r="G82" s="324">
        <f>'TEST MARKS '!M21</f>
        <v>0</v>
      </c>
      <c r="H82" s="324">
        <f>'TEST MARKS '!N21</f>
        <v>0</v>
      </c>
      <c r="I82" s="324">
        <f>'TEST MARKS '!O21</f>
        <v>0</v>
      </c>
      <c r="J82" s="339">
        <f>D82/'TEST MARKS '!$J$133*100</f>
        <v>0</v>
      </c>
      <c r="K82" s="339">
        <f>E82/'TEST MARKS '!$K$133*100</f>
        <v>0</v>
      </c>
      <c r="L82" s="339">
        <f>F82/'TEST MARKS '!$L$133*100</f>
        <v>0</v>
      </c>
      <c r="M82" s="339">
        <f>G82/'TEST MARKS '!$M$133*100</f>
        <v>0</v>
      </c>
      <c r="N82" s="339">
        <f>H82/'TEST MARKS '!$N$133*100</f>
        <v>0</v>
      </c>
      <c r="O82" s="339">
        <f>I82/'TEST MARKS '!$O$133*100</f>
        <v>0</v>
      </c>
      <c r="P82" s="339" t="str">
        <f>IF(J82&lt;'TEST MARKS '!$D$138,"N","Y")</f>
        <v>N</v>
      </c>
      <c r="Q82" s="339" t="str">
        <f>IF(K82&lt;'TEST MARKS '!$D$138,"N","Y")</f>
        <v>N</v>
      </c>
      <c r="R82" s="339" t="str">
        <f>IF(L82&lt;'TEST MARKS '!$D$138,"N","Y")</f>
        <v>N</v>
      </c>
      <c r="S82" s="339" t="str">
        <f>IF(M82&lt;'TEST MARKS '!$D$138,"N","Y")</f>
        <v>N</v>
      </c>
      <c r="T82" s="339" t="str">
        <f>IF(N82&lt;'TEST MARKS '!$D$138,"N","Y")</f>
        <v>N</v>
      </c>
      <c r="U82" s="339" t="str">
        <f>IF(O82&lt;'TEST MARKS '!$D$138,"N","Y")</f>
        <v>N</v>
      </c>
    </row>
    <row r="83" spans="1:21">
      <c r="A83" s="324">
        <f>'TEST MARKS '!A84</f>
        <v>75</v>
      </c>
      <c r="B83" s="324" t="str">
        <f>'TEST MARKS '!B84</f>
        <v>SYED ABEED</v>
      </c>
      <c r="C83" s="324" t="str">
        <f>'TEST MARKS '!C84</f>
        <v>1SG15ME099</v>
      </c>
      <c r="D83" s="324">
        <f>'TEST MARKS '!J22</f>
        <v>0</v>
      </c>
      <c r="E83" s="324">
        <f>'TEST MARKS '!K22</f>
        <v>0</v>
      </c>
      <c r="F83" s="324">
        <f>'TEST MARKS '!L22</f>
        <v>0</v>
      </c>
      <c r="G83" s="324">
        <f>'TEST MARKS '!M22</f>
        <v>0</v>
      </c>
      <c r="H83" s="324">
        <f>'TEST MARKS '!N22</f>
        <v>0</v>
      </c>
      <c r="I83" s="324">
        <f>'TEST MARKS '!O22</f>
        <v>0</v>
      </c>
      <c r="J83" s="339">
        <f>D83/'TEST MARKS '!$J$133*100</f>
        <v>0</v>
      </c>
      <c r="K83" s="339">
        <f>E83/'TEST MARKS '!$K$133*100</f>
        <v>0</v>
      </c>
      <c r="L83" s="339">
        <f>F83/'TEST MARKS '!$L$133*100</f>
        <v>0</v>
      </c>
      <c r="M83" s="339">
        <f>G83/'TEST MARKS '!$M$133*100</f>
        <v>0</v>
      </c>
      <c r="N83" s="339">
        <f>H83/'TEST MARKS '!$N$133*100</f>
        <v>0</v>
      </c>
      <c r="O83" s="339">
        <f>I83/'TEST MARKS '!$O$133*100</f>
        <v>0</v>
      </c>
      <c r="P83" s="339" t="str">
        <f>IF(J83&lt;'TEST MARKS '!$D$138,"N","Y")</f>
        <v>N</v>
      </c>
      <c r="Q83" s="339" t="str">
        <f>IF(K83&lt;'TEST MARKS '!$D$138,"N","Y")</f>
        <v>N</v>
      </c>
      <c r="R83" s="339" t="str">
        <f>IF(L83&lt;'TEST MARKS '!$D$138,"N","Y")</f>
        <v>N</v>
      </c>
      <c r="S83" s="339" t="str">
        <f>IF(M83&lt;'TEST MARKS '!$D$138,"N","Y")</f>
        <v>N</v>
      </c>
      <c r="T83" s="339" t="str">
        <f>IF(N83&lt;'TEST MARKS '!$D$138,"N","Y")</f>
        <v>N</v>
      </c>
      <c r="U83" s="339" t="str">
        <f>IF(O83&lt;'TEST MARKS '!$D$138,"N","Y")</f>
        <v>N</v>
      </c>
    </row>
    <row r="84" spans="1:21">
      <c r="A84" s="324">
        <f>'TEST MARKS '!A85</f>
        <v>76</v>
      </c>
      <c r="B84" s="324" t="str">
        <f>'TEST MARKS '!B85</f>
        <v>VIGNESH K M</v>
      </c>
      <c r="C84" s="324" t="str">
        <f>'TEST MARKS '!C85</f>
        <v>1SG15ME101</v>
      </c>
      <c r="D84" s="324">
        <f>'TEST MARKS '!J23</f>
        <v>0</v>
      </c>
      <c r="E84" s="324">
        <f>'TEST MARKS '!K23</f>
        <v>0</v>
      </c>
      <c r="F84" s="324">
        <f>'TEST MARKS '!L23</f>
        <v>0</v>
      </c>
      <c r="G84" s="324">
        <f>'TEST MARKS '!M23</f>
        <v>0</v>
      </c>
      <c r="H84" s="324">
        <f>'TEST MARKS '!N23</f>
        <v>0</v>
      </c>
      <c r="I84" s="324">
        <f>'TEST MARKS '!O23</f>
        <v>0</v>
      </c>
      <c r="J84" s="339">
        <f>D84/'TEST MARKS '!$J$133*100</f>
        <v>0</v>
      </c>
      <c r="K84" s="339">
        <f>E84/'TEST MARKS '!$K$133*100</f>
        <v>0</v>
      </c>
      <c r="L84" s="339">
        <f>F84/'TEST MARKS '!$L$133*100</f>
        <v>0</v>
      </c>
      <c r="M84" s="339">
        <f>G84/'TEST MARKS '!$M$133*100</f>
        <v>0</v>
      </c>
      <c r="N84" s="339">
        <f>H84/'TEST MARKS '!$N$133*100</f>
        <v>0</v>
      </c>
      <c r="O84" s="339">
        <f>I84/'TEST MARKS '!$O$133*100</f>
        <v>0</v>
      </c>
      <c r="P84" s="339" t="str">
        <f>IF(J84&lt;'TEST MARKS '!$D$138,"N","Y")</f>
        <v>N</v>
      </c>
      <c r="Q84" s="339" t="str">
        <f>IF(K84&lt;'TEST MARKS '!$D$138,"N","Y")</f>
        <v>N</v>
      </c>
      <c r="R84" s="339" t="str">
        <f>IF(L84&lt;'TEST MARKS '!$D$138,"N","Y")</f>
        <v>N</v>
      </c>
      <c r="S84" s="339" t="str">
        <f>IF(M84&lt;'TEST MARKS '!$D$138,"N","Y")</f>
        <v>N</v>
      </c>
      <c r="T84" s="339" t="str">
        <f>IF(N84&lt;'TEST MARKS '!$D$138,"N","Y")</f>
        <v>N</v>
      </c>
      <c r="U84" s="339" t="str">
        <f>IF(O84&lt;'TEST MARKS '!$D$138,"N","Y")</f>
        <v>N</v>
      </c>
    </row>
    <row r="85" spans="1:21">
      <c r="A85" s="324">
        <f>'TEST MARKS '!A86</f>
        <v>77</v>
      </c>
      <c r="B85" s="324" t="str">
        <f>'TEST MARKS '!B86</f>
        <v>YOGESH GOWDA H</v>
      </c>
      <c r="C85" s="324" t="str">
        <f>'TEST MARKS '!C86</f>
        <v>1SG15ME104</v>
      </c>
      <c r="D85" s="324">
        <f>'TEST MARKS '!J24</f>
        <v>0</v>
      </c>
      <c r="E85" s="324">
        <f>'TEST MARKS '!K24</f>
        <v>0</v>
      </c>
      <c r="F85" s="324">
        <f>'TEST MARKS '!L24</f>
        <v>0</v>
      </c>
      <c r="G85" s="324">
        <f>'TEST MARKS '!M24</f>
        <v>0</v>
      </c>
      <c r="H85" s="324">
        <f>'TEST MARKS '!N24</f>
        <v>0</v>
      </c>
      <c r="I85" s="324">
        <f>'TEST MARKS '!O24</f>
        <v>0</v>
      </c>
      <c r="J85" s="339">
        <f>D85/'TEST MARKS '!$J$133*100</f>
        <v>0</v>
      </c>
      <c r="K85" s="339">
        <f>E85/'TEST MARKS '!$K$133*100</f>
        <v>0</v>
      </c>
      <c r="L85" s="339">
        <f>F85/'TEST MARKS '!$L$133*100</f>
        <v>0</v>
      </c>
      <c r="M85" s="339">
        <f>G85/'TEST MARKS '!$M$133*100</f>
        <v>0</v>
      </c>
      <c r="N85" s="339">
        <f>H85/'TEST MARKS '!$N$133*100</f>
        <v>0</v>
      </c>
      <c r="O85" s="339">
        <f>I85/'TEST MARKS '!$O$133*100</f>
        <v>0</v>
      </c>
      <c r="P85" s="339" t="str">
        <f>IF(J85&lt;'TEST MARKS '!$D$138,"N","Y")</f>
        <v>N</v>
      </c>
      <c r="Q85" s="339" t="str">
        <f>IF(K85&lt;'TEST MARKS '!$D$138,"N","Y")</f>
        <v>N</v>
      </c>
      <c r="R85" s="339" t="str">
        <f>IF(L85&lt;'TEST MARKS '!$D$138,"N","Y")</f>
        <v>N</v>
      </c>
      <c r="S85" s="339" t="str">
        <f>IF(M85&lt;'TEST MARKS '!$D$138,"N","Y")</f>
        <v>N</v>
      </c>
      <c r="T85" s="339" t="str">
        <f>IF(N85&lt;'TEST MARKS '!$D$138,"N","Y")</f>
        <v>N</v>
      </c>
      <c r="U85" s="339" t="str">
        <f>IF(O85&lt;'TEST MARKS '!$D$138,"N","Y")</f>
        <v>N</v>
      </c>
    </row>
    <row r="86" spans="1:21">
      <c r="A86" s="324">
        <f>'TEST MARKS '!A87</f>
        <v>78</v>
      </c>
      <c r="B86" s="324" t="str">
        <f>'TEST MARKS '!B87</f>
        <v>YOGESH B</v>
      </c>
      <c r="C86" s="324" t="str">
        <f>'TEST MARKS '!C87</f>
        <v>1SG15ME105</v>
      </c>
      <c r="D86" s="324">
        <f>'TEST MARKS '!J25</f>
        <v>0</v>
      </c>
      <c r="E86" s="324">
        <f>'TEST MARKS '!K25</f>
        <v>0</v>
      </c>
      <c r="F86" s="324">
        <f>'TEST MARKS '!L25</f>
        <v>0</v>
      </c>
      <c r="G86" s="324">
        <f>'TEST MARKS '!M25</f>
        <v>0</v>
      </c>
      <c r="H86" s="324">
        <f>'TEST MARKS '!N25</f>
        <v>0</v>
      </c>
      <c r="I86" s="324">
        <f>'TEST MARKS '!O25</f>
        <v>0</v>
      </c>
      <c r="J86" s="339">
        <f>D86/'TEST MARKS '!$J$133*100</f>
        <v>0</v>
      </c>
      <c r="K86" s="339">
        <f>E86/'TEST MARKS '!$K$133*100</f>
        <v>0</v>
      </c>
      <c r="L86" s="339">
        <f>F86/'TEST MARKS '!$L$133*100</f>
        <v>0</v>
      </c>
      <c r="M86" s="339">
        <f>G86/'TEST MARKS '!$M$133*100</f>
        <v>0</v>
      </c>
      <c r="N86" s="339">
        <f>H86/'TEST MARKS '!$N$133*100</f>
        <v>0</v>
      </c>
      <c r="O86" s="339">
        <f>I86/'TEST MARKS '!$O$133*100</f>
        <v>0</v>
      </c>
      <c r="P86" s="339" t="str">
        <f>IF(J86&lt;'TEST MARKS '!$D$138,"N","Y")</f>
        <v>N</v>
      </c>
      <c r="Q86" s="339" t="str">
        <f>IF(K86&lt;'TEST MARKS '!$D$138,"N","Y")</f>
        <v>N</v>
      </c>
      <c r="R86" s="339" t="str">
        <f>IF(L86&lt;'TEST MARKS '!$D$138,"N","Y")</f>
        <v>N</v>
      </c>
      <c r="S86" s="339" t="str">
        <f>IF(M86&lt;'TEST MARKS '!$D$138,"N","Y")</f>
        <v>N</v>
      </c>
      <c r="T86" s="339" t="str">
        <f>IF(N86&lt;'TEST MARKS '!$D$138,"N","Y")</f>
        <v>N</v>
      </c>
      <c r="U86" s="339" t="str">
        <f>IF(O86&lt;'TEST MARKS '!$D$138,"N","Y")</f>
        <v>N</v>
      </c>
    </row>
    <row r="87" spans="1:21">
      <c r="A87" s="324">
        <f>'TEST MARKS '!A88</f>
        <v>79</v>
      </c>
      <c r="B87" s="324" t="str">
        <f>'TEST MARKS '!B88</f>
        <v>AKSHAY S R</v>
      </c>
      <c r="C87" s="324" t="str">
        <f>'TEST MARKS '!C88</f>
        <v>1SG16ME400</v>
      </c>
      <c r="D87" s="324">
        <f>'TEST MARKS '!J26</f>
        <v>0</v>
      </c>
      <c r="E87" s="324">
        <f>'TEST MARKS '!K26</f>
        <v>0</v>
      </c>
      <c r="F87" s="324">
        <f>'TEST MARKS '!L26</f>
        <v>0</v>
      </c>
      <c r="G87" s="324">
        <f>'TEST MARKS '!M26</f>
        <v>0</v>
      </c>
      <c r="H87" s="324">
        <f>'TEST MARKS '!N26</f>
        <v>0</v>
      </c>
      <c r="I87" s="324">
        <f>'TEST MARKS '!O26</f>
        <v>0</v>
      </c>
      <c r="J87" s="339">
        <f>D87/'TEST MARKS '!$J$133*100</f>
        <v>0</v>
      </c>
      <c r="K87" s="339">
        <f>E87/'TEST MARKS '!$K$133*100</f>
        <v>0</v>
      </c>
      <c r="L87" s="339">
        <f>F87/'TEST MARKS '!$L$133*100</f>
        <v>0</v>
      </c>
      <c r="M87" s="339">
        <f>G87/'TEST MARKS '!$M$133*100</f>
        <v>0</v>
      </c>
      <c r="N87" s="339">
        <f>H87/'TEST MARKS '!$N$133*100</f>
        <v>0</v>
      </c>
      <c r="O87" s="339">
        <f>I87/'TEST MARKS '!$O$133*100</f>
        <v>0</v>
      </c>
      <c r="P87" s="339" t="str">
        <f>IF(J87&lt;'TEST MARKS '!$D$138,"N","Y")</f>
        <v>N</v>
      </c>
      <c r="Q87" s="339" t="str">
        <f>IF(K87&lt;'TEST MARKS '!$D$138,"N","Y")</f>
        <v>N</v>
      </c>
      <c r="R87" s="339" t="str">
        <f>IF(L87&lt;'TEST MARKS '!$D$138,"N","Y")</f>
        <v>N</v>
      </c>
      <c r="S87" s="339" t="str">
        <f>IF(M87&lt;'TEST MARKS '!$D$138,"N","Y")</f>
        <v>N</v>
      </c>
      <c r="T87" s="339" t="str">
        <f>IF(N87&lt;'TEST MARKS '!$D$138,"N","Y")</f>
        <v>N</v>
      </c>
      <c r="U87" s="339" t="str">
        <f>IF(O87&lt;'TEST MARKS '!$D$138,"N","Y")</f>
        <v>N</v>
      </c>
    </row>
    <row r="88" spans="1:21">
      <c r="A88" s="324">
        <f>'TEST MARKS '!A89</f>
        <v>80</v>
      </c>
      <c r="B88" s="324" t="str">
        <f>'TEST MARKS '!B89</f>
        <v>CHETAN GOWDA H S</v>
      </c>
      <c r="C88" s="324" t="str">
        <f>'TEST MARKS '!C89</f>
        <v>1SG16ME402</v>
      </c>
      <c r="D88" s="324">
        <f>'TEST MARKS '!J27</f>
        <v>0</v>
      </c>
      <c r="E88" s="324">
        <f>'TEST MARKS '!K27</f>
        <v>0</v>
      </c>
      <c r="F88" s="324">
        <f>'TEST MARKS '!L27</f>
        <v>0</v>
      </c>
      <c r="G88" s="324">
        <f>'TEST MARKS '!M27</f>
        <v>0</v>
      </c>
      <c r="H88" s="324">
        <f>'TEST MARKS '!N27</f>
        <v>0</v>
      </c>
      <c r="I88" s="324">
        <f>'TEST MARKS '!O27</f>
        <v>0</v>
      </c>
      <c r="J88" s="339">
        <f>D88/'TEST MARKS '!$J$133*100</f>
        <v>0</v>
      </c>
      <c r="K88" s="339">
        <f>E88/'TEST MARKS '!$K$133*100</f>
        <v>0</v>
      </c>
      <c r="L88" s="339">
        <f>F88/'TEST MARKS '!$L$133*100</f>
        <v>0</v>
      </c>
      <c r="M88" s="339">
        <f>G88/'TEST MARKS '!$M$133*100</f>
        <v>0</v>
      </c>
      <c r="N88" s="339">
        <f>H88/'TEST MARKS '!$N$133*100</f>
        <v>0</v>
      </c>
      <c r="O88" s="339">
        <f>I88/'TEST MARKS '!$O$133*100</f>
        <v>0</v>
      </c>
      <c r="P88" s="339" t="str">
        <f>IF(J88&lt;'TEST MARKS '!$D$138,"N","Y")</f>
        <v>N</v>
      </c>
      <c r="Q88" s="339" t="str">
        <f>IF(K88&lt;'TEST MARKS '!$D$138,"N","Y")</f>
        <v>N</v>
      </c>
      <c r="R88" s="339" t="str">
        <f>IF(L88&lt;'TEST MARKS '!$D$138,"N","Y")</f>
        <v>N</v>
      </c>
      <c r="S88" s="339" t="str">
        <f>IF(M88&lt;'TEST MARKS '!$D$138,"N","Y")</f>
        <v>N</v>
      </c>
      <c r="T88" s="339" t="str">
        <f>IF(N88&lt;'TEST MARKS '!$D$138,"N","Y")</f>
        <v>N</v>
      </c>
      <c r="U88" s="339" t="str">
        <f>IF(O88&lt;'TEST MARKS '!$D$138,"N","Y")</f>
        <v>N</v>
      </c>
    </row>
    <row r="89" spans="1:21">
      <c r="A89" s="324">
        <f>'TEST MARKS '!A90</f>
        <v>81</v>
      </c>
      <c r="B89" s="324" t="str">
        <f>'TEST MARKS '!B90</f>
        <v>DARSHAN M E</v>
      </c>
      <c r="C89" s="324" t="str">
        <f>'TEST MARKS '!C90</f>
        <v>1SG16ME404</v>
      </c>
      <c r="D89" s="324">
        <f>'TEST MARKS '!J28</f>
        <v>0</v>
      </c>
      <c r="E89" s="324">
        <f>'TEST MARKS '!K28</f>
        <v>0</v>
      </c>
      <c r="F89" s="324">
        <f>'TEST MARKS '!L28</f>
        <v>0</v>
      </c>
      <c r="G89" s="324">
        <f>'TEST MARKS '!M28</f>
        <v>0</v>
      </c>
      <c r="H89" s="324">
        <f>'TEST MARKS '!N28</f>
        <v>0</v>
      </c>
      <c r="I89" s="324">
        <f>'TEST MARKS '!O28</f>
        <v>0</v>
      </c>
      <c r="J89" s="339">
        <f>D89/'TEST MARKS '!$J$133*100</f>
        <v>0</v>
      </c>
      <c r="K89" s="339">
        <f>E89/'TEST MARKS '!$K$133*100</f>
        <v>0</v>
      </c>
      <c r="L89" s="339">
        <f>F89/'TEST MARKS '!$L$133*100</f>
        <v>0</v>
      </c>
      <c r="M89" s="339">
        <f>G89/'TEST MARKS '!$M$133*100</f>
        <v>0</v>
      </c>
      <c r="N89" s="339">
        <f>H89/'TEST MARKS '!$N$133*100</f>
        <v>0</v>
      </c>
      <c r="O89" s="339">
        <f>I89/'TEST MARKS '!$O$133*100</f>
        <v>0</v>
      </c>
      <c r="P89" s="339" t="str">
        <f>IF(J89&lt;'TEST MARKS '!$D$138,"N","Y")</f>
        <v>N</v>
      </c>
      <c r="Q89" s="339" t="str">
        <f>IF(K89&lt;'TEST MARKS '!$D$138,"N","Y")</f>
        <v>N</v>
      </c>
      <c r="R89" s="339" t="str">
        <f>IF(L89&lt;'TEST MARKS '!$D$138,"N","Y")</f>
        <v>N</v>
      </c>
      <c r="S89" s="339" t="str">
        <f>IF(M89&lt;'TEST MARKS '!$D$138,"N","Y")</f>
        <v>N</v>
      </c>
      <c r="T89" s="339" t="str">
        <f>IF(N89&lt;'TEST MARKS '!$D$138,"N","Y")</f>
        <v>N</v>
      </c>
      <c r="U89" s="339" t="str">
        <f>IF(O89&lt;'TEST MARKS '!$D$138,"N","Y")</f>
        <v>N</v>
      </c>
    </row>
    <row r="90" spans="1:21">
      <c r="A90" s="324">
        <f>'TEST MARKS '!A91</f>
        <v>82</v>
      </c>
      <c r="B90" s="324" t="str">
        <f>'TEST MARKS '!B91</f>
        <v>DARSHAN V V</v>
      </c>
      <c r="C90" s="324" t="str">
        <f>'TEST MARKS '!C91</f>
        <v>1SG16ME405</v>
      </c>
      <c r="D90" s="324">
        <f>'TEST MARKS '!J29</f>
        <v>0</v>
      </c>
      <c r="E90" s="324">
        <f>'TEST MARKS '!K29</f>
        <v>0</v>
      </c>
      <c r="F90" s="324">
        <f>'TEST MARKS '!L29</f>
        <v>0</v>
      </c>
      <c r="G90" s="324">
        <f>'TEST MARKS '!M29</f>
        <v>0</v>
      </c>
      <c r="H90" s="324">
        <f>'TEST MARKS '!N29</f>
        <v>0</v>
      </c>
      <c r="I90" s="324">
        <f>'TEST MARKS '!O29</f>
        <v>0</v>
      </c>
      <c r="J90" s="339">
        <f>D90/'TEST MARKS '!$J$133*100</f>
        <v>0</v>
      </c>
      <c r="K90" s="339">
        <f>E90/'TEST MARKS '!$K$133*100</f>
        <v>0</v>
      </c>
      <c r="L90" s="339">
        <f>F90/'TEST MARKS '!$L$133*100</f>
        <v>0</v>
      </c>
      <c r="M90" s="339">
        <f>G90/'TEST MARKS '!$M$133*100</f>
        <v>0</v>
      </c>
      <c r="N90" s="339">
        <f>H90/'TEST MARKS '!$N$133*100</f>
        <v>0</v>
      </c>
      <c r="O90" s="339">
        <f>I90/'TEST MARKS '!$O$133*100</f>
        <v>0</v>
      </c>
      <c r="P90" s="339" t="str">
        <f>IF(J90&lt;'TEST MARKS '!$D$138,"N","Y")</f>
        <v>N</v>
      </c>
      <c r="Q90" s="339" t="str">
        <f>IF(K90&lt;'TEST MARKS '!$D$138,"N","Y")</f>
        <v>N</v>
      </c>
      <c r="R90" s="339" t="str">
        <f>IF(L90&lt;'TEST MARKS '!$D$138,"N","Y")</f>
        <v>N</v>
      </c>
      <c r="S90" s="339" t="str">
        <f>IF(M90&lt;'TEST MARKS '!$D$138,"N","Y")</f>
        <v>N</v>
      </c>
      <c r="T90" s="339" t="str">
        <f>IF(N90&lt;'TEST MARKS '!$D$138,"N","Y")</f>
        <v>N</v>
      </c>
      <c r="U90" s="339" t="str">
        <f>IF(O90&lt;'TEST MARKS '!$D$138,"N","Y")</f>
        <v>N</v>
      </c>
    </row>
    <row r="91" spans="1:21">
      <c r="A91" s="324">
        <f>'TEST MARKS '!A92</f>
        <v>83</v>
      </c>
      <c r="B91" s="324" t="str">
        <f>'TEST MARKS '!B92</f>
        <v>HALASWAMY C M</v>
      </c>
      <c r="C91" s="324" t="str">
        <f>'TEST MARKS '!C92</f>
        <v>1SG16ME407</v>
      </c>
      <c r="D91" s="324">
        <f>'TEST MARKS '!J30</f>
        <v>0</v>
      </c>
      <c r="E91" s="324">
        <f>'TEST MARKS '!K30</f>
        <v>0</v>
      </c>
      <c r="F91" s="324">
        <f>'TEST MARKS '!L30</f>
        <v>0</v>
      </c>
      <c r="G91" s="324">
        <f>'TEST MARKS '!M30</f>
        <v>0</v>
      </c>
      <c r="H91" s="324">
        <f>'TEST MARKS '!N30</f>
        <v>0</v>
      </c>
      <c r="I91" s="324">
        <f>'TEST MARKS '!O30</f>
        <v>0</v>
      </c>
      <c r="J91" s="339">
        <f>D91/'TEST MARKS '!$J$133*100</f>
        <v>0</v>
      </c>
      <c r="K91" s="339">
        <f>E91/'TEST MARKS '!$K$133*100</f>
        <v>0</v>
      </c>
      <c r="L91" s="339">
        <f>F91/'TEST MARKS '!$L$133*100</f>
        <v>0</v>
      </c>
      <c r="M91" s="339">
        <f>G91/'TEST MARKS '!$M$133*100</f>
        <v>0</v>
      </c>
      <c r="N91" s="339">
        <f>H91/'TEST MARKS '!$N$133*100</f>
        <v>0</v>
      </c>
      <c r="O91" s="339">
        <f>I91/'TEST MARKS '!$O$133*100</f>
        <v>0</v>
      </c>
      <c r="P91" s="339" t="str">
        <f>IF(J91&lt;'TEST MARKS '!$D$138,"N","Y")</f>
        <v>N</v>
      </c>
      <c r="Q91" s="339" t="str">
        <f>IF(K91&lt;'TEST MARKS '!$D$138,"N","Y")</f>
        <v>N</v>
      </c>
      <c r="R91" s="339" t="str">
        <f>IF(L91&lt;'TEST MARKS '!$D$138,"N","Y")</f>
        <v>N</v>
      </c>
      <c r="S91" s="339" t="str">
        <f>IF(M91&lt;'TEST MARKS '!$D$138,"N","Y")</f>
        <v>N</v>
      </c>
      <c r="T91" s="339" t="str">
        <f>IF(N91&lt;'TEST MARKS '!$D$138,"N","Y")</f>
        <v>N</v>
      </c>
      <c r="U91" s="339" t="str">
        <f>IF(O91&lt;'TEST MARKS '!$D$138,"N","Y")</f>
        <v>N</v>
      </c>
    </row>
    <row r="92" spans="1:21">
      <c r="A92" s="324">
        <f>'TEST MARKS '!A93</f>
        <v>84</v>
      </c>
      <c r="B92" s="324" t="str">
        <f>'TEST MARKS '!B93</f>
        <v>HEMANTH KUMAR T</v>
      </c>
      <c r="C92" s="324" t="str">
        <f>'TEST MARKS '!C93</f>
        <v>1SG16ME408</v>
      </c>
      <c r="D92" s="324">
        <f>'TEST MARKS '!J31</f>
        <v>0</v>
      </c>
      <c r="E92" s="324">
        <f>'TEST MARKS '!K31</f>
        <v>0</v>
      </c>
      <c r="F92" s="324">
        <f>'TEST MARKS '!L31</f>
        <v>0</v>
      </c>
      <c r="G92" s="324">
        <f>'TEST MARKS '!M31</f>
        <v>0</v>
      </c>
      <c r="H92" s="324">
        <f>'TEST MARKS '!N31</f>
        <v>0</v>
      </c>
      <c r="I92" s="324">
        <f>'TEST MARKS '!O31</f>
        <v>0</v>
      </c>
      <c r="J92" s="339">
        <f>D92/'TEST MARKS '!$J$133*100</f>
        <v>0</v>
      </c>
      <c r="K92" s="339">
        <f>E92/'TEST MARKS '!$K$133*100</f>
        <v>0</v>
      </c>
      <c r="L92" s="339">
        <f>F92/'TEST MARKS '!$L$133*100</f>
        <v>0</v>
      </c>
      <c r="M92" s="339">
        <f>G92/'TEST MARKS '!$M$133*100</f>
        <v>0</v>
      </c>
      <c r="N92" s="339">
        <f>H92/'TEST MARKS '!$N$133*100</f>
        <v>0</v>
      </c>
      <c r="O92" s="339">
        <f>I92/'TEST MARKS '!$O$133*100</f>
        <v>0</v>
      </c>
      <c r="P92" s="339" t="str">
        <f>IF(J92&lt;'TEST MARKS '!$D$138,"N","Y")</f>
        <v>N</v>
      </c>
      <c r="Q92" s="339" t="str">
        <f>IF(K92&lt;'TEST MARKS '!$D$138,"N","Y")</f>
        <v>N</v>
      </c>
      <c r="R92" s="339" t="str">
        <f>IF(L92&lt;'TEST MARKS '!$D$138,"N","Y")</f>
        <v>N</v>
      </c>
      <c r="S92" s="339" t="str">
        <f>IF(M92&lt;'TEST MARKS '!$D$138,"N","Y")</f>
        <v>N</v>
      </c>
      <c r="T92" s="339" t="str">
        <f>IF(N92&lt;'TEST MARKS '!$D$138,"N","Y")</f>
        <v>N</v>
      </c>
      <c r="U92" s="339" t="str">
        <f>IF(O92&lt;'TEST MARKS '!$D$138,"N","Y")</f>
        <v>N</v>
      </c>
    </row>
    <row r="93" spans="1:21">
      <c r="A93" s="324">
        <f>'TEST MARKS '!A94</f>
        <v>85</v>
      </c>
      <c r="B93" s="324" t="str">
        <f>'TEST MARKS '!B94</f>
        <v>HEMANTH L</v>
      </c>
      <c r="C93" s="324" t="str">
        <f>'TEST MARKS '!C94</f>
        <v>1SG16ME409</v>
      </c>
      <c r="D93" s="324">
        <f>'TEST MARKS '!J32</f>
        <v>0</v>
      </c>
      <c r="E93" s="324">
        <f>'TEST MARKS '!K32</f>
        <v>0</v>
      </c>
      <c r="F93" s="324">
        <f>'TEST MARKS '!L32</f>
        <v>0</v>
      </c>
      <c r="G93" s="324">
        <f>'TEST MARKS '!M32</f>
        <v>0</v>
      </c>
      <c r="H93" s="324">
        <f>'TEST MARKS '!N32</f>
        <v>0</v>
      </c>
      <c r="I93" s="324">
        <f>'TEST MARKS '!O32</f>
        <v>0</v>
      </c>
      <c r="J93" s="339">
        <f>D93/'TEST MARKS '!$J$133*100</f>
        <v>0</v>
      </c>
      <c r="K93" s="339">
        <f>E93/'TEST MARKS '!$K$133*100</f>
        <v>0</v>
      </c>
      <c r="L93" s="339">
        <f>F93/'TEST MARKS '!$L$133*100</f>
        <v>0</v>
      </c>
      <c r="M93" s="339">
        <f>G93/'TEST MARKS '!$M$133*100</f>
        <v>0</v>
      </c>
      <c r="N93" s="339">
        <f>H93/'TEST MARKS '!$N$133*100</f>
        <v>0</v>
      </c>
      <c r="O93" s="339">
        <f>I93/'TEST MARKS '!$O$133*100</f>
        <v>0</v>
      </c>
      <c r="P93" s="339" t="str">
        <f>IF(J93&lt;'TEST MARKS '!$D$138,"N","Y")</f>
        <v>N</v>
      </c>
      <c r="Q93" s="339" t="str">
        <f>IF(K93&lt;'TEST MARKS '!$D$138,"N","Y")</f>
        <v>N</v>
      </c>
      <c r="R93" s="339" t="str">
        <f>IF(L93&lt;'TEST MARKS '!$D$138,"N","Y")</f>
        <v>N</v>
      </c>
      <c r="S93" s="339" t="str">
        <f>IF(M93&lt;'TEST MARKS '!$D$138,"N","Y")</f>
        <v>N</v>
      </c>
      <c r="T93" s="339" t="str">
        <f>IF(N93&lt;'TEST MARKS '!$D$138,"N","Y")</f>
        <v>N</v>
      </c>
      <c r="U93" s="339" t="str">
        <f>IF(O93&lt;'TEST MARKS '!$D$138,"N","Y")</f>
        <v>N</v>
      </c>
    </row>
    <row r="94" spans="1:21">
      <c r="A94" s="324">
        <f>'TEST MARKS '!A95</f>
        <v>86</v>
      </c>
      <c r="B94" s="324" t="str">
        <f>'TEST MARKS '!B95</f>
        <v>JAI KRISHNA J</v>
      </c>
      <c r="C94" s="324" t="str">
        <f>'TEST MARKS '!C95</f>
        <v>1SG16ME410</v>
      </c>
      <c r="D94" s="324">
        <f>'TEST MARKS '!J33</f>
        <v>0</v>
      </c>
      <c r="E94" s="324">
        <f>'TEST MARKS '!K33</f>
        <v>0</v>
      </c>
      <c r="F94" s="324">
        <f>'TEST MARKS '!L33</f>
        <v>0</v>
      </c>
      <c r="G94" s="324">
        <f>'TEST MARKS '!M33</f>
        <v>0</v>
      </c>
      <c r="H94" s="324">
        <f>'TEST MARKS '!N33</f>
        <v>0</v>
      </c>
      <c r="I94" s="324">
        <f>'TEST MARKS '!O33</f>
        <v>0</v>
      </c>
      <c r="J94" s="339">
        <f>D94/'TEST MARKS '!$J$133*100</f>
        <v>0</v>
      </c>
      <c r="K94" s="339">
        <f>E94/'TEST MARKS '!$K$133*100</f>
        <v>0</v>
      </c>
      <c r="L94" s="339">
        <f>F94/'TEST MARKS '!$L$133*100</f>
        <v>0</v>
      </c>
      <c r="M94" s="339">
        <f>G94/'TEST MARKS '!$M$133*100</f>
        <v>0</v>
      </c>
      <c r="N94" s="339">
        <f>H94/'TEST MARKS '!$N$133*100</f>
        <v>0</v>
      </c>
      <c r="O94" s="339">
        <f>I94/'TEST MARKS '!$O$133*100</f>
        <v>0</v>
      </c>
      <c r="P94" s="339" t="str">
        <f>IF(J94&lt;'TEST MARKS '!$D$138,"N","Y")</f>
        <v>N</v>
      </c>
      <c r="Q94" s="339" t="str">
        <f>IF(K94&lt;'TEST MARKS '!$D$138,"N","Y")</f>
        <v>N</v>
      </c>
      <c r="R94" s="339" t="str">
        <f>IF(L94&lt;'TEST MARKS '!$D$138,"N","Y")</f>
        <v>N</v>
      </c>
      <c r="S94" s="339" t="str">
        <f>IF(M94&lt;'TEST MARKS '!$D$138,"N","Y")</f>
        <v>N</v>
      </c>
      <c r="T94" s="339" t="str">
        <f>IF(N94&lt;'TEST MARKS '!$D$138,"N","Y")</f>
        <v>N</v>
      </c>
      <c r="U94" s="339" t="str">
        <f>IF(O94&lt;'TEST MARKS '!$D$138,"N","Y")</f>
        <v>N</v>
      </c>
    </row>
    <row r="95" spans="1:21">
      <c r="A95" s="324">
        <f>'TEST MARKS '!A96</f>
        <v>87</v>
      </c>
      <c r="B95" s="324" t="str">
        <f>'TEST MARKS '!B96</f>
        <v>KESHAVAPRASHANTH S</v>
      </c>
      <c r="C95" s="324" t="str">
        <f>'TEST MARKS '!C96</f>
        <v>1SG16ME411</v>
      </c>
      <c r="D95" s="324">
        <f>'TEST MARKS '!J34</f>
        <v>0</v>
      </c>
      <c r="E95" s="324">
        <f>'TEST MARKS '!K34</f>
        <v>0</v>
      </c>
      <c r="F95" s="324">
        <f>'TEST MARKS '!L34</f>
        <v>0</v>
      </c>
      <c r="G95" s="324">
        <f>'TEST MARKS '!M34</f>
        <v>0</v>
      </c>
      <c r="H95" s="324">
        <f>'TEST MARKS '!N34</f>
        <v>0</v>
      </c>
      <c r="I95" s="324">
        <f>'TEST MARKS '!O34</f>
        <v>0</v>
      </c>
      <c r="J95" s="339">
        <f>D95/'TEST MARKS '!$J$133*100</f>
        <v>0</v>
      </c>
      <c r="K95" s="339">
        <f>E95/'TEST MARKS '!$K$133*100</f>
        <v>0</v>
      </c>
      <c r="L95" s="339">
        <f>F95/'TEST MARKS '!$L$133*100</f>
        <v>0</v>
      </c>
      <c r="M95" s="339">
        <f>G95/'TEST MARKS '!$M$133*100</f>
        <v>0</v>
      </c>
      <c r="N95" s="339">
        <f>H95/'TEST MARKS '!$N$133*100</f>
        <v>0</v>
      </c>
      <c r="O95" s="339">
        <f>I95/'TEST MARKS '!$O$133*100</f>
        <v>0</v>
      </c>
      <c r="P95" s="339" t="str">
        <f>IF(J95&lt;'TEST MARKS '!$D$138,"N","Y")</f>
        <v>N</v>
      </c>
      <c r="Q95" s="339" t="str">
        <f>IF(K95&lt;'TEST MARKS '!$D$138,"N","Y")</f>
        <v>N</v>
      </c>
      <c r="R95" s="339" t="str">
        <f>IF(L95&lt;'TEST MARKS '!$D$138,"N","Y")</f>
        <v>N</v>
      </c>
      <c r="S95" s="339" t="str">
        <f>IF(M95&lt;'TEST MARKS '!$D$138,"N","Y")</f>
        <v>N</v>
      </c>
      <c r="T95" s="339" t="str">
        <f>IF(N95&lt;'TEST MARKS '!$D$138,"N","Y")</f>
        <v>N</v>
      </c>
      <c r="U95" s="339" t="str">
        <f>IF(O95&lt;'TEST MARKS '!$D$138,"N","Y")</f>
        <v>N</v>
      </c>
    </row>
    <row r="96" spans="1:21">
      <c r="A96" s="324">
        <f>'TEST MARKS '!A97</f>
        <v>88</v>
      </c>
      <c r="B96" s="324" t="str">
        <f>'TEST MARKS '!B97</f>
        <v>LOKESH M S</v>
      </c>
      <c r="C96" s="324" t="str">
        <f>'TEST MARKS '!C97</f>
        <v>1SG16ME412</v>
      </c>
      <c r="D96" s="324">
        <f>'TEST MARKS '!J35</f>
        <v>0</v>
      </c>
      <c r="E96" s="324">
        <f>'TEST MARKS '!K35</f>
        <v>0</v>
      </c>
      <c r="F96" s="324">
        <f>'TEST MARKS '!L35</f>
        <v>0</v>
      </c>
      <c r="G96" s="324">
        <f>'TEST MARKS '!M35</f>
        <v>0</v>
      </c>
      <c r="H96" s="324">
        <f>'TEST MARKS '!N35</f>
        <v>0</v>
      </c>
      <c r="I96" s="324">
        <f>'TEST MARKS '!O35</f>
        <v>0</v>
      </c>
      <c r="J96" s="339">
        <f>D96/'TEST MARKS '!$J$133*100</f>
        <v>0</v>
      </c>
      <c r="K96" s="339">
        <f>E96/'TEST MARKS '!$K$133*100</f>
        <v>0</v>
      </c>
      <c r="L96" s="339">
        <f>F96/'TEST MARKS '!$L$133*100</f>
        <v>0</v>
      </c>
      <c r="M96" s="339">
        <f>G96/'TEST MARKS '!$M$133*100</f>
        <v>0</v>
      </c>
      <c r="N96" s="339">
        <f>H96/'TEST MARKS '!$N$133*100</f>
        <v>0</v>
      </c>
      <c r="O96" s="339">
        <f>I96/'TEST MARKS '!$O$133*100</f>
        <v>0</v>
      </c>
      <c r="P96" s="339" t="str">
        <f>IF(J96&lt;'TEST MARKS '!$D$138,"N","Y")</f>
        <v>N</v>
      </c>
      <c r="Q96" s="339" t="str">
        <f>IF(K96&lt;'TEST MARKS '!$D$138,"N","Y")</f>
        <v>N</v>
      </c>
      <c r="R96" s="339" t="str">
        <f>IF(L96&lt;'TEST MARKS '!$D$138,"N","Y")</f>
        <v>N</v>
      </c>
      <c r="S96" s="339" t="str">
        <f>IF(M96&lt;'TEST MARKS '!$D$138,"N","Y")</f>
        <v>N</v>
      </c>
      <c r="T96" s="339" t="str">
        <f>IF(N96&lt;'TEST MARKS '!$D$138,"N","Y")</f>
        <v>N</v>
      </c>
      <c r="U96" s="339" t="str">
        <f>IF(O96&lt;'TEST MARKS '!$D$138,"N","Y")</f>
        <v>N</v>
      </c>
    </row>
    <row r="97" spans="1:21">
      <c r="A97" s="324">
        <f>'TEST MARKS '!A98</f>
        <v>89</v>
      </c>
      <c r="B97" s="324" t="str">
        <f>'TEST MARKS '!B98</f>
        <v>MADHU D B</v>
      </c>
      <c r="C97" s="324" t="str">
        <f>'TEST MARKS '!C98</f>
        <v>1SG16ME413</v>
      </c>
      <c r="D97" s="324">
        <f>'TEST MARKS '!J36</f>
        <v>0</v>
      </c>
      <c r="E97" s="324">
        <f>'TEST MARKS '!K36</f>
        <v>0</v>
      </c>
      <c r="F97" s="324">
        <f>'TEST MARKS '!L36</f>
        <v>0</v>
      </c>
      <c r="G97" s="324">
        <f>'TEST MARKS '!M36</f>
        <v>0</v>
      </c>
      <c r="H97" s="324">
        <f>'TEST MARKS '!N36</f>
        <v>0</v>
      </c>
      <c r="I97" s="324">
        <f>'TEST MARKS '!O36</f>
        <v>0</v>
      </c>
      <c r="J97" s="339">
        <f>D97/'TEST MARKS '!$J$133*100</f>
        <v>0</v>
      </c>
      <c r="K97" s="339">
        <f>E97/'TEST MARKS '!$K$133*100</f>
        <v>0</v>
      </c>
      <c r="L97" s="339">
        <f>F97/'TEST MARKS '!$L$133*100</f>
        <v>0</v>
      </c>
      <c r="M97" s="339">
        <f>G97/'TEST MARKS '!$M$133*100</f>
        <v>0</v>
      </c>
      <c r="N97" s="339">
        <f>H97/'TEST MARKS '!$N$133*100</f>
        <v>0</v>
      </c>
      <c r="O97" s="339">
        <f>I97/'TEST MARKS '!$O$133*100</f>
        <v>0</v>
      </c>
      <c r="P97" s="339" t="str">
        <f>IF(J97&lt;'TEST MARKS '!$D$138,"N","Y")</f>
        <v>N</v>
      </c>
      <c r="Q97" s="339" t="str">
        <f>IF(K97&lt;'TEST MARKS '!$D$138,"N","Y")</f>
        <v>N</v>
      </c>
      <c r="R97" s="339" t="str">
        <f>IF(L97&lt;'TEST MARKS '!$D$138,"N","Y")</f>
        <v>N</v>
      </c>
      <c r="S97" s="339" t="str">
        <f>IF(M97&lt;'TEST MARKS '!$D$138,"N","Y")</f>
        <v>N</v>
      </c>
      <c r="T97" s="339" t="str">
        <f>IF(N97&lt;'TEST MARKS '!$D$138,"N","Y")</f>
        <v>N</v>
      </c>
      <c r="U97" s="339" t="str">
        <f>IF(O97&lt;'TEST MARKS '!$D$138,"N","Y")</f>
        <v>N</v>
      </c>
    </row>
    <row r="98" spans="1:21">
      <c r="A98" s="324">
        <f>'TEST MARKS '!A99</f>
        <v>90</v>
      </c>
      <c r="B98" s="324" t="str">
        <f>'TEST MARKS '!B99</f>
        <v>MAHESH G K</v>
      </c>
      <c r="C98" s="324" t="str">
        <f>'TEST MARKS '!C99</f>
        <v>1SG16ME415</v>
      </c>
      <c r="D98" s="324">
        <f>'TEST MARKS '!J37</f>
        <v>0</v>
      </c>
      <c r="E98" s="324">
        <f>'TEST MARKS '!K37</f>
        <v>0</v>
      </c>
      <c r="F98" s="324">
        <f>'TEST MARKS '!L37</f>
        <v>0</v>
      </c>
      <c r="G98" s="324">
        <f>'TEST MARKS '!M37</f>
        <v>0</v>
      </c>
      <c r="H98" s="324">
        <f>'TEST MARKS '!N37</f>
        <v>0</v>
      </c>
      <c r="I98" s="324">
        <f>'TEST MARKS '!O37</f>
        <v>0</v>
      </c>
      <c r="J98" s="339">
        <f>D98/'TEST MARKS '!$J$133*100</f>
        <v>0</v>
      </c>
      <c r="K98" s="339">
        <f>E98/'TEST MARKS '!$K$133*100</f>
        <v>0</v>
      </c>
      <c r="L98" s="339">
        <f>F98/'TEST MARKS '!$L$133*100</f>
        <v>0</v>
      </c>
      <c r="M98" s="339">
        <f>G98/'TEST MARKS '!$M$133*100</f>
        <v>0</v>
      </c>
      <c r="N98" s="339">
        <f>H98/'TEST MARKS '!$N$133*100</f>
        <v>0</v>
      </c>
      <c r="O98" s="339">
        <f>I98/'TEST MARKS '!$O$133*100</f>
        <v>0</v>
      </c>
      <c r="P98" s="339" t="str">
        <f>IF(J98&lt;'TEST MARKS '!$D$138,"N","Y")</f>
        <v>N</v>
      </c>
      <c r="Q98" s="339" t="str">
        <f>IF(K98&lt;'TEST MARKS '!$D$138,"N","Y")</f>
        <v>N</v>
      </c>
      <c r="R98" s="339" t="str">
        <f>IF(L98&lt;'TEST MARKS '!$D$138,"N","Y")</f>
        <v>N</v>
      </c>
      <c r="S98" s="339" t="str">
        <f>IF(M98&lt;'TEST MARKS '!$D$138,"N","Y")</f>
        <v>N</v>
      </c>
      <c r="T98" s="339" t="str">
        <f>IF(N98&lt;'TEST MARKS '!$D$138,"N","Y")</f>
        <v>N</v>
      </c>
      <c r="U98" s="339" t="str">
        <f>IF(O98&lt;'TEST MARKS '!$D$138,"N","Y")</f>
        <v>N</v>
      </c>
    </row>
    <row r="99" spans="1:21">
      <c r="A99" s="324">
        <f>'TEST MARKS '!A100</f>
        <v>91</v>
      </c>
      <c r="B99" s="324" t="str">
        <f>'TEST MARKS '!B100</f>
        <v>MANISH RAO S</v>
      </c>
      <c r="C99" s="324" t="str">
        <f>'TEST MARKS '!C100</f>
        <v>1SG16ME416</v>
      </c>
      <c r="D99" s="324">
        <f>'TEST MARKS '!J38</f>
        <v>23</v>
      </c>
      <c r="E99" s="324">
        <f>'TEST MARKS '!K38</f>
        <v>23</v>
      </c>
      <c r="F99" s="324">
        <f>'TEST MARKS '!L38</f>
        <v>23</v>
      </c>
      <c r="G99" s="324">
        <f>'TEST MARKS '!M38</f>
        <v>23</v>
      </c>
      <c r="H99" s="324">
        <f>'TEST MARKS '!N38</f>
        <v>23</v>
      </c>
      <c r="I99" s="324">
        <f>'TEST MARKS '!O38</f>
        <v>23</v>
      </c>
      <c r="J99" s="339">
        <f>D99/'TEST MARKS '!$J$133*100</f>
        <v>92</v>
      </c>
      <c r="K99" s="339">
        <f>E99/'TEST MARKS '!$K$133*100</f>
        <v>92</v>
      </c>
      <c r="L99" s="339">
        <f>F99/'TEST MARKS '!$L$133*100</f>
        <v>92</v>
      </c>
      <c r="M99" s="339">
        <f>G99/'TEST MARKS '!$M$133*100</f>
        <v>92</v>
      </c>
      <c r="N99" s="339">
        <f>H99/'TEST MARKS '!$N$133*100</f>
        <v>92</v>
      </c>
      <c r="O99" s="339">
        <f>I99/'TEST MARKS '!$O$133*100</f>
        <v>92</v>
      </c>
      <c r="P99" s="339" t="str">
        <f>IF(J99&lt;'TEST MARKS '!$D$138,"N","Y")</f>
        <v>Y</v>
      </c>
      <c r="Q99" s="339" t="str">
        <f>IF(K99&lt;'TEST MARKS '!$D$138,"N","Y")</f>
        <v>Y</v>
      </c>
      <c r="R99" s="339" t="str">
        <f>IF(L99&lt;'TEST MARKS '!$D$138,"N","Y")</f>
        <v>Y</v>
      </c>
      <c r="S99" s="339" t="str">
        <f>IF(M99&lt;'TEST MARKS '!$D$138,"N","Y")</f>
        <v>Y</v>
      </c>
      <c r="T99" s="339" t="str">
        <f>IF(N99&lt;'TEST MARKS '!$D$138,"N","Y")</f>
        <v>Y</v>
      </c>
      <c r="U99" s="339" t="str">
        <f>IF(O99&lt;'TEST MARKS '!$D$138,"N","Y")</f>
        <v>Y</v>
      </c>
    </row>
    <row r="100" spans="1:21">
      <c r="A100" s="324">
        <f>'TEST MARKS '!A101</f>
        <v>92</v>
      </c>
      <c r="B100" s="324" t="str">
        <f>'TEST MARKS '!B101</f>
        <v>MANJUNATH A NILUGAL</v>
      </c>
      <c r="C100" s="324" t="str">
        <f>'TEST MARKS '!C101</f>
        <v>1SG16ME417</v>
      </c>
      <c r="D100" s="324">
        <f>'TEST MARKS '!J39</f>
        <v>21</v>
      </c>
      <c r="E100" s="324">
        <f>'TEST MARKS '!K39</f>
        <v>21</v>
      </c>
      <c r="F100" s="324">
        <f>'TEST MARKS '!L39</f>
        <v>21</v>
      </c>
      <c r="G100" s="324">
        <f>'TEST MARKS '!M39</f>
        <v>21</v>
      </c>
      <c r="H100" s="324">
        <f>'TEST MARKS '!N39</f>
        <v>21</v>
      </c>
      <c r="I100" s="324">
        <f>'TEST MARKS '!O39</f>
        <v>21</v>
      </c>
      <c r="J100" s="339">
        <f>D100/'TEST MARKS '!$J$133*100</f>
        <v>84</v>
      </c>
      <c r="K100" s="339">
        <f>E100/'TEST MARKS '!$K$133*100</f>
        <v>84</v>
      </c>
      <c r="L100" s="339">
        <f>F100/'TEST MARKS '!$L$133*100</f>
        <v>84</v>
      </c>
      <c r="M100" s="339">
        <f>G100/'TEST MARKS '!$M$133*100</f>
        <v>84</v>
      </c>
      <c r="N100" s="339">
        <f>H100/'TEST MARKS '!$N$133*100</f>
        <v>84</v>
      </c>
      <c r="O100" s="339">
        <f>I100/'TEST MARKS '!$O$133*100</f>
        <v>84</v>
      </c>
      <c r="P100" s="339" t="str">
        <f>IF(J100&lt;'TEST MARKS '!$D$138,"N","Y")</f>
        <v>Y</v>
      </c>
      <c r="Q100" s="339" t="str">
        <f>IF(K100&lt;'TEST MARKS '!$D$138,"N","Y")</f>
        <v>Y</v>
      </c>
      <c r="R100" s="339" t="str">
        <f>IF(L100&lt;'TEST MARKS '!$D$138,"N","Y")</f>
        <v>Y</v>
      </c>
      <c r="S100" s="339" t="str">
        <f>IF(M100&lt;'TEST MARKS '!$D$138,"N","Y")</f>
        <v>Y</v>
      </c>
      <c r="T100" s="339" t="str">
        <f>IF(N100&lt;'TEST MARKS '!$D$138,"N","Y")</f>
        <v>Y</v>
      </c>
      <c r="U100" s="339" t="str">
        <f>IF(O100&lt;'TEST MARKS '!$D$138,"N","Y")</f>
        <v>Y</v>
      </c>
    </row>
    <row r="101" spans="1:21">
      <c r="A101" s="324">
        <f>'TEST MARKS '!A102</f>
        <v>93</v>
      </c>
      <c r="B101" s="324" t="str">
        <f>'TEST MARKS '!B102</f>
        <v>MANJUNATH B G</v>
      </c>
      <c r="C101" s="324" t="str">
        <f>'TEST MARKS '!C102</f>
        <v>1SG16ME418</v>
      </c>
      <c r="D101" s="324">
        <f>'TEST MARKS '!J40</f>
        <v>0</v>
      </c>
      <c r="E101" s="324">
        <f>'TEST MARKS '!K40</f>
        <v>0</v>
      </c>
      <c r="F101" s="324">
        <f>'TEST MARKS '!L40</f>
        <v>0</v>
      </c>
      <c r="G101" s="324">
        <f>'TEST MARKS '!M40</f>
        <v>0</v>
      </c>
      <c r="H101" s="324">
        <f>'TEST MARKS '!N40</f>
        <v>0</v>
      </c>
      <c r="I101" s="324">
        <f>'TEST MARKS '!O40</f>
        <v>0</v>
      </c>
      <c r="J101" s="339">
        <f>D101/'TEST MARKS '!$J$133*100</f>
        <v>0</v>
      </c>
      <c r="K101" s="339">
        <f>E101/'TEST MARKS '!$K$133*100</f>
        <v>0</v>
      </c>
      <c r="L101" s="339">
        <f>F101/'TEST MARKS '!$L$133*100</f>
        <v>0</v>
      </c>
      <c r="M101" s="339">
        <f>G101/'TEST MARKS '!$M$133*100</f>
        <v>0</v>
      </c>
      <c r="N101" s="339">
        <f>H101/'TEST MARKS '!$N$133*100</f>
        <v>0</v>
      </c>
      <c r="O101" s="339">
        <f>I101/'TEST MARKS '!$O$133*100</f>
        <v>0</v>
      </c>
      <c r="P101" s="339" t="str">
        <f>IF(J101&lt;'TEST MARKS '!$D$138,"N","Y")</f>
        <v>N</v>
      </c>
      <c r="Q101" s="339" t="str">
        <f>IF(K101&lt;'TEST MARKS '!$D$138,"N","Y")</f>
        <v>N</v>
      </c>
      <c r="R101" s="339" t="str">
        <f>IF(L101&lt;'TEST MARKS '!$D$138,"N","Y")</f>
        <v>N</v>
      </c>
      <c r="S101" s="339" t="str">
        <f>IF(M101&lt;'TEST MARKS '!$D$138,"N","Y")</f>
        <v>N</v>
      </c>
      <c r="T101" s="339" t="str">
        <f>IF(N101&lt;'TEST MARKS '!$D$138,"N","Y")</f>
        <v>N</v>
      </c>
      <c r="U101" s="339" t="str">
        <f>IF(O101&lt;'TEST MARKS '!$D$138,"N","Y")</f>
        <v>N</v>
      </c>
    </row>
    <row r="102" spans="1:21">
      <c r="A102" s="324">
        <f>'TEST MARKS '!A103</f>
        <v>94</v>
      </c>
      <c r="B102" s="324" t="str">
        <f>'TEST MARKS '!B103</f>
        <v>MANOJ KUMAR J</v>
      </c>
      <c r="C102" s="324" t="str">
        <f>'TEST MARKS '!C103</f>
        <v>1SG16ME420</v>
      </c>
      <c r="D102" s="324">
        <f>'TEST MARKS '!J41</f>
        <v>0</v>
      </c>
      <c r="E102" s="324">
        <f>'TEST MARKS '!K41</f>
        <v>0</v>
      </c>
      <c r="F102" s="324">
        <f>'TEST MARKS '!L41</f>
        <v>0</v>
      </c>
      <c r="G102" s="324">
        <f>'TEST MARKS '!M41</f>
        <v>0</v>
      </c>
      <c r="H102" s="324">
        <f>'TEST MARKS '!N41</f>
        <v>0</v>
      </c>
      <c r="I102" s="324">
        <f>'TEST MARKS '!O41</f>
        <v>0</v>
      </c>
      <c r="J102" s="339">
        <f>D102/'TEST MARKS '!$J$133*100</f>
        <v>0</v>
      </c>
      <c r="K102" s="339">
        <f>E102/'TEST MARKS '!$K$133*100</f>
        <v>0</v>
      </c>
      <c r="L102" s="339">
        <f>F102/'TEST MARKS '!$L$133*100</f>
        <v>0</v>
      </c>
      <c r="M102" s="339">
        <f>G102/'TEST MARKS '!$M$133*100</f>
        <v>0</v>
      </c>
      <c r="N102" s="339">
        <f>H102/'TEST MARKS '!$N$133*100</f>
        <v>0</v>
      </c>
      <c r="O102" s="339">
        <f>I102/'TEST MARKS '!$O$133*100</f>
        <v>0</v>
      </c>
      <c r="P102" s="339" t="str">
        <f>IF(J102&lt;'TEST MARKS '!$D$138,"N","Y")</f>
        <v>N</v>
      </c>
      <c r="Q102" s="339" t="str">
        <f>IF(K102&lt;'TEST MARKS '!$D$138,"N","Y")</f>
        <v>N</v>
      </c>
      <c r="R102" s="339" t="str">
        <f>IF(L102&lt;'TEST MARKS '!$D$138,"N","Y")</f>
        <v>N</v>
      </c>
      <c r="S102" s="339" t="str">
        <f>IF(M102&lt;'TEST MARKS '!$D$138,"N","Y")</f>
        <v>N</v>
      </c>
      <c r="T102" s="339" t="str">
        <f>IF(N102&lt;'TEST MARKS '!$D$138,"N","Y")</f>
        <v>N</v>
      </c>
      <c r="U102" s="339" t="str">
        <f>IF(O102&lt;'TEST MARKS '!$D$138,"N","Y")</f>
        <v>N</v>
      </c>
    </row>
    <row r="103" spans="1:21">
      <c r="A103" s="324">
        <f>'TEST MARKS '!A104</f>
        <v>95</v>
      </c>
      <c r="B103" s="324" t="str">
        <f>'TEST MARKS '!B104</f>
        <v>MOUNESH</v>
      </c>
      <c r="C103" s="324" t="str">
        <f>'TEST MARKS '!C104</f>
        <v>1SG16ME421</v>
      </c>
      <c r="D103" s="324">
        <f>'TEST MARKS '!J42</f>
        <v>0</v>
      </c>
      <c r="E103" s="324">
        <f>'TEST MARKS '!K42</f>
        <v>0</v>
      </c>
      <c r="F103" s="324">
        <f>'TEST MARKS '!L42</f>
        <v>0</v>
      </c>
      <c r="G103" s="324">
        <f>'TEST MARKS '!M42</f>
        <v>0</v>
      </c>
      <c r="H103" s="324">
        <f>'TEST MARKS '!N42</f>
        <v>0</v>
      </c>
      <c r="I103" s="324">
        <f>'TEST MARKS '!O42</f>
        <v>0</v>
      </c>
      <c r="J103" s="339">
        <f>D103/'TEST MARKS '!$J$133*100</f>
        <v>0</v>
      </c>
      <c r="K103" s="339">
        <f>E103/'TEST MARKS '!$K$133*100</f>
        <v>0</v>
      </c>
      <c r="L103" s="339">
        <f>F103/'TEST MARKS '!$L$133*100</f>
        <v>0</v>
      </c>
      <c r="M103" s="339">
        <f>G103/'TEST MARKS '!$M$133*100</f>
        <v>0</v>
      </c>
      <c r="N103" s="339">
        <f>H103/'TEST MARKS '!$N$133*100</f>
        <v>0</v>
      </c>
      <c r="O103" s="339">
        <f>I103/'TEST MARKS '!$O$133*100</f>
        <v>0</v>
      </c>
      <c r="P103" s="339" t="str">
        <f>IF(J103&lt;'TEST MARKS '!$D$138,"N","Y")</f>
        <v>N</v>
      </c>
      <c r="Q103" s="339" t="str">
        <f>IF(K103&lt;'TEST MARKS '!$D$138,"N","Y")</f>
        <v>N</v>
      </c>
      <c r="R103" s="339" t="str">
        <f>IF(L103&lt;'TEST MARKS '!$D$138,"N","Y")</f>
        <v>N</v>
      </c>
      <c r="S103" s="339" t="str">
        <f>IF(M103&lt;'TEST MARKS '!$D$138,"N","Y")</f>
        <v>N</v>
      </c>
      <c r="T103" s="339" t="str">
        <f>IF(N103&lt;'TEST MARKS '!$D$138,"N","Y")</f>
        <v>N</v>
      </c>
      <c r="U103" s="339" t="str">
        <f>IF(O103&lt;'TEST MARKS '!$D$138,"N","Y")</f>
        <v>N</v>
      </c>
    </row>
    <row r="104" spans="1:21">
      <c r="A104" s="324">
        <f>'TEST MARKS '!A105</f>
        <v>96</v>
      </c>
      <c r="B104" s="324" t="str">
        <f>'TEST MARKS '!B105</f>
        <v>P K MUSTAFA</v>
      </c>
      <c r="C104" s="324" t="str">
        <f>'TEST MARKS '!C105</f>
        <v>1SG16ME422</v>
      </c>
      <c r="D104" s="324">
        <f>'TEST MARKS '!J43</f>
        <v>0</v>
      </c>
      <c r="E104" s="324">
        <f>'TEST MARKS '!K43</f>
        <v>0</v>
      </c>
      <c r="F104" s="324">
        <f>'TEST MARKS '!L43</f>
        <v>0</v>
      </c>
      <c r="G104" s="324">
        <f>'TEST MARKS '!M43</f>
        <v>0</v>
      </c>
      <c r="H104" s="324">
        <f>'TEST MARKS '!N43</f>
        <v>0</v>
      </c>
      <c r="I104" s="324">
        <f>'TEST MARKS '!O43</f>
        <v>0</v>
      </c>
      <c r="J104" s="339">
        <f>D104/'TEST MARKS '!$J$133*100</f>
        <v>0</v>
      </c>
      <c r="K104" s="339">
        <f>E104/'TEST MARKS '!$K$133*100</f>
        <v>0</v>
      </c>
      <c r="L104" s="339">
        <f>F104/'TEST MARKS '!$L$133*100</f>
        <v>0</v>
      </c>
      <c r="M104" s="339">
        <f>G104/'TEST MARKS '!$M$133*100</f>
        <v>0</v>
      </c>
      <c r="N104" s="339">
        <f>H104/'TEST MARKS '!$N$133*100</f>
        <v>0</v>
      </c>
      <c r="O104" s="339">
        <f>I104/'TEST MARKS '!$O$133*100</f>
        <v>0</v>
      </c>
      <c r="P104" s="339" t="str">
        <f>IF(J104&lt;'TEST MARKS '!$D$138,"N","Y")</f>
        <v>N</v>
      </c>
      <c r="Q104" s="339" t="str">
        <f>IF(K104&lt;'TEST MARKS '!$D$138,"N","Y")</f>
        <v>N</v>
      </c>
      <c r="R104" s="339" t="str">
        <f>IF(L104&lt;'TEST MARKS '!$D$138,"N","Y")</f>
        <v>N</v>
      </c>
      <c r="S104" s="339" t="str">
        <f>IF(M104&lt;'TEST MARKS '!$D$138,"N","Y")</f>
        <v>N</v>
      </c>
      <c r="T104" s="339" t="str">
        <f>IF(N104&lt;'TEST MARKS '!$D$138,"N","Y")</f>
        <v>N</v>
      </c>
      <c r="U104" s="339" t="str">
        <f>IF(O104&lt;'TEST MARKS '!$D$138,"N","Y")</f>
        <v>N</v>
      </c>
    </row>
    <row r="105" spans="1:21">
      <c r="A105" s="324">
        <f>'TEST MARKS '!A106</f>
        <v>97</v>
      </c>
      <c r="B105" s="324" t="str">
        <f>'TEST MARKS '!B106</f>
        <v>NAGARAJ BHAT</v>
      </c>
      <c r="C105" s="324" t="str">
        <f>'TEST MARKS '!C106</f>
        <v>1SG16ME423</v>
      </c>
      <c r="D105" s="324">
        <f>'TEST MARKS '!J44</f>
        <v>0</v>
      </c>
      <c r="E105" s="324">
        <f>'TEST MARKS '!K44</f>
        <v>0</v>
      </c>
      <c r="F105" s="324">
        <f>'TEST MARKS '!L44</f>
        <v>0</v>
      </c>
      <c r="G105" s="324">
        <f>'TEST MARKS '!M44</f>
        <v>0</v>
      </c>
      <c r="H105" s="324">
        <f>'TEST MARKS '!N44</f>
        <v>0</v>
      </c>
      <c r="I105" s="324">
        <f>'TEST MARKS '!O44</f>
        <v>0</v>
      </c>
      <c r="J105" s="339">
        <f>D105/'TEST MARKS '!$J$133*100</f>
        <v>0</v>
      </c>
      <c r="K105" s="339">
        <f>E105/'TEST MARKS '!$K$133*100</f>
        <v>0</v>
      </c>
      <c r="L105" s="339">
        <f>F105/'TEST MARKS '!$L$133*100</f>
        <v>0</v>
      </c>
      <c r="M105" s="339">
        <f>G105/'TEST MARKS '!$M$133*100</f>
        <v>0</v>
      </c>
      <c r="N105" s="339">
        <f>H105/'TEST MARKS '!$N$133*100</f>
        <v>0</v>
      </c>
      <c r="O105" s="339">
        <f>I105/'TEST MARKS '!$O$133*100</f>
        <v>0</v>
      </c>
      <c r="P105" s="339" t="str">
        <f>IF(J105&lt;'TEST MARKS '!$D$138,"N","Y")</f>
        <v>N</v>
      </c>
      <c r="Q105" s="339" t="str">
        <f>IF(K105&lt;'TEST MARKS '!$D$138,"N","Y")</f>
        <v>N</v>
      </c>
      <c r="R105" s="339" t="str">
        <f>IF(L105&lt;'TEST MARKS '!$D$138,"N","Y")</f>
        <v>N</v>
      </c>
      <c r="S105" s="339" t="str">
        <f>IF(M105&lt;'TEST MARKS '!$D$138,"N","Y")</f>
        <v>N</v>
      </c>
      <c r="T105" s="339" t="str">
        <f>IF(N105&lt;'TEST MARKS '!$D$138,"N","Y")</f>
        <v>N</v>
      </c>
      <c r="U105" s="339" t="str">
        <f>IF(O105&lt;'TEST MARKS '!$D$138,"N","Y")</f>
        <v>N</v>
      </c>
    </row>
    <row r="106" spans="1:21">
      <c r="A106" s="324">
        <f>'TEST MARKS '!A107</f>
        <v>98</v>
      </c>
      <c r="B106" s="324" t="str">
        <f>'TEST MARKS '!B107</f>
        <v>NIVEDITHA SHREE N</v>
      </c>
      <c r="C106" s="324" t="str">
        <f>'TEST MARKS '!C107</f>
        <v>1SG16ME424</v>
      </c>
      <c r="D106" s="324">
        <f>'TEST MARKS '!J45</f>
        <v>0</v>
      </c>
      <c r="E106" s="324">
        <f>'TEST MARKS '!K45</f>
        <v>0</v>
      </c>
      <c r="F106" s="324">
        <f>'TEST MARKS '!L45</f>
        <v>0</v>
      </c>
      <c r="G106" s="324">
        <f>'TEST MARKS '!M45</f>
        <v>0</v>
      </c>
      <c r="H106" s="324">
        <f>'TEST MARKS '!N45</f>
        <v>0</v>
      </c>
      <c r="I106" s="324">
        <f>'TEST MARKS '!O45</f>
        <v>0</v>
      </c>
      <c r="J106" s="339">
        <f>D106/'TEST MARKS '!$J$133*100</f>
        <v>0</v>
      </c>
      <c r="K106" s="339">
        <f>E106/'TEST MARKS '!$K$133*100</f>
        <v>0</v>
      </c>
      <c r="L106" s="339">
        <f>F106/'TEST MARKS '!$L$133*100</f>
        <v>0</v>
      </c>
      <c r="M106" s="339">
        <f>G106/'TEST MARKS '!$M$133*100</f>
        <v>0</v>
      </c>
      <c r="N106" s="339">
        <f>H106/'TEST MARKS '!$N$133*100</f>
        <v>0</v>
      </c>
      <c r="O106" s="339">
        <f>I106/'TEST MARKS '!$O$133*100</f>
        <v>0</v>
      </c>
      <c r="P106" s="339" t="str">
        <f>IF(J106&lt;'TEST MARKS '!$D$138,"N","Y")</f>
        <v>N</v>
      </c>
      <c r="Q106" s="339" t="str">
        <f>IF(K106&lt;'TEST MARKS '!$D$138,"N","Y")</f>
        <v>N</v>
      </c>
      <c r="R106" s="339" t="str">
        <f>IF(L106&lt;'TEST MARKS '!$D$138,"N","Y")</f>
        <v>N</v>
      </c>
      <c r="S106" s="339" t="str">
        <f>IF(M106&lt;'TEST MARKS '!$D$138,"N","Y")</f>
        <v>N</v>
      </c>
      <c r="T106" s="339" t="str">
        <f>IF(N106&lt;'TEST MARKS '!$D$138,"N","Y")</f>
        <v>N</v>
      </c>
      <c r="U106" s="339" t="str">
        <f>IF(O106&lt;'TEST MARKS '!$D$138,"N","Y")</f>
        <v>N</v>
      </c>
    </row>
    <row r="107" spans="1:21">
      <c r="A107" s="324">
        <f>'TEST MARKS '!A108</f>
        <v>99</v>
      </c>
      <c r="B107" s="324" t="str">
        <f>'TEST MARKS '!B108</f>
        <v>POORVIK S</v>
      </c>
      <c r="C107" s="324" t="str">
        <f>'TEST MARKS '!C108</f>
        <v>1SG16ME426</v>
      </c>
      <c r="D107" s="324">
        <f>'TEST MARKS '!J46</f>
        <v>0</v>
      </c>
      <c r="E107" s="324">
        <f>'TEST MARKS '!K46</f>
        <v>0</v>
      </c>
      <c r="F107" s="324">
        <f>'TEST MARKS '!L46</f>
        <v>0</v>
      </c>
      <c r="G107" s="324">
        <f>'TEST MARKS '!M46</f>
        <v>0</v>
      </c>
      <c r="H107" s="324">
        <f>'TEST MARKS '!N46</f>
        <v>0</v>
      </c>
      <c r="I107" s="324">
        <f>'TEST MARKS '!O46</f>
        <v>0</v>
      </c>
      <c r="J107" s="339">
        <f>D107/'TEST MARKS '!$J$133*100</f>
        <v>0</v>
      </c>
      <c r="K107" s="339">
        <f>E107/'TEST MARKS '!$K$133*100</f>
        <v>0</v>
      </c>
      <c r="L107" s="339">
        <f>F107/'TEST MARKS '!$L$133*100</f>
        <v>0</v>
      </c>
      <c r="M107" s="339">
        <f>G107/'TEST MARKS '!$M$133*100</f>
        <v>0</v>
      </c>
      <c r="N107" s="339">
        <f>H107/'TEST MARKS '!$N$133*100</f>
        <v>0</v>
      </c>
      <c r="O107" s="339">
        <f>I107/'TEST MARKS '!$O$133*100</f>
        <v>0</v>
      </c>
      <c r="P107" s="339" t="str">
        <f>IF(J107&lt;'TEST MARKS '!$D$138,"N","Y")</f>
        <v>N</v>
      </c>
      <c r="Q107" s="339" t="str">
        <f>IF(K107&lt;'TEST MARKS '!$D$138,"N","Y")</f>
        <v>N</v>
      </c>
      <c r="R107" s="339" t="str">
        <f>IF(L107&lt;'TEST MARKS '!$D$138,"N","Y")</f>
        <v>N</v>
      </c>
      <c r="S107" s="339" t="str">
        <f>IF(M107&lt;'TEST MARKS '!$D$138,"N","Y")</f>
        <v>N</v>
      </c>
      <c r="T107" s="339" t="str">
        <f>IF(N107&lt;'TEST MARKS '!$D$138,"N","Y")</f>
        <v>N</v>
      </c>
      <c r="U107" s="339" t="str">
        <f>IF(O107&lt;'TEST MARKS '!$D$138,"N","Y")</f>
        <v>N</v>
      </c>
    </row>
    <row r="108" spans="1:21">
      <c r="A108" s="324">
        <f>'TEST MARKS '!A109</f>
        <v>100</v>
      </c>
      <c r="B108" s="324" t="str">
        <f>'TEST MARKS '!B109</f>
        <v>PRASHANTH KUMAR V</v>
      </c>
      <c r="C108" s="324" t="str">
        <f>'TEST MARKS '!C109</f>
        <v>1SG16ME427</v>
      </c>
      <c r="D108" s="324">
        <f>'TEST MARKS '!J47</f>
        <v>0</v>
      </c>
      <c r="E108" s="324">
        <f>'TEST MARKS '!K47</f>
        <v>0</v>
      </c>
      <c r="F108" s="324">
        <f>'TEST MARKS '!L47</f>
        <v>0</v>
      </c>
      <c r="G108" s="324">
        <f>'TEST MARKS '!M47</f>
        <v>0</v>
      </c>
      <c r="H108" s="324">
        <f>'TEST MARKS '!N47</f>
        <v>0</v>
      </c>
      <c r="I108" s="324">
        <f>'TEST MARKS '!O47</f>
        <v>0</v>
      </c>
      <c r="J108" s="339">
        <f>D108/'TEST MARKS '!$J$133*100</f>
        <v>0</v>
      </c>
      <c r="K108" s="339">
        <f>E108/'TEST MARKS '!$K$133*100</f>
        <v>0</v>
      </c>
      <c r="L108" s="339">
        <f>F108/'TEST MARKS '!$L$133*100</f>
        <v>0</v>
      </c>
      <c r="M108" s="339">
        <f>G108/'TEST MARKS '!$M$133*100</f>
        <v>0</v>
      </c>
      <c r="N108" s="339">
        <f>H108/'TEST MARKS '!$N$133*100</f>
        <v>0</v>
      </c>
      <c r="O108" s="339">
        <f>I108/'TEST MARKS '!$O$133*100</f>
        <v>0</v>
      </c>
      <c r="P108" s="339" t="str">
        <f>IF(J108&lt;'TEST MARKS '!$D$138,"N","Y")</f>
        <v>N</v>
      </c>
      <c r="Q108" s="339" t="str">
        <f>IF(K108&lt;'TEST MARKS '!$D$138,"N","Y")</f>
        <v>N</v>
      </c>
      <c r="R108" s="339" t="str">
        <f>IF(L108&lt;'TEST MARKS '!$D$138,"N","Y")</f>
        <v>N</v>
      </c>
      <c r="S108" s="339" t="str">
        <f>IF(M108&lt;'TEST MARKS '!$D$138,"N","Y")</f>
        <v>N</v>
      </c>
      <c r="T108" s="339" t="str">
        <f>IF(N108&lt;'TEST MARKS '!$D$138,"N","Y")</f>
        <v>N</v>
      </c>
      <c r="U108" s="339" t="str">
        <f>IF(O108&lt;'TEST MARKS '!$D$138,"N","Y")</f>
        <v>N</v>
      </c>
    </row>
    <row r="109" spans="1:21">
      <c r="A109" s="324">
        <f>'TEST MARKS '!A110</f>
        <v>101</v>
      </c>
      <c r="B109" s="324" t="str">
        <f>'TEST MARKS '!B110</f>
        <v>PRAVEEN N S</v>
      </c>
      <c r="C109" s="324" t="str">
        <f>'TEST MARKS '!C110</f>
        <v>1SG16ME428</v>
      </c>
      <c r="D109" s="324">
        <f>'TEST MARKS '!J48</f>
        <v>0</v>
      </c>
      <c r="E109" s="324">
        <f>'TEST MARKS '!K48</f>
        <v>0</v>
      </c>
      <c r="F109" s="324">
        <f>'TEST MARKS '!L48</f>
        <v>0</v>
      </c>
      <c r="G109" s="324">
        <f>'TEST MARKS '!M48</f>
        <v>0</v>
      </c>
      <c r="H109" s="324">
        <f>'TEST MARKS '!N48</f>
        <v>0</v>
      </c>
      <c r="I109" s="324">
        <f>'TEST MARKS '!O48</f>
        <v>0</v>
      </c>
      <c r="J109" s="339">
        <f>D109/'TEST MARKS '!$J$133*100</f>
        <v>0</v>
      </c>
      <c r="K109" s="339">
        <f>E109/'TEST MARKS '!$K$133*100</f>
        <v>0</v>
      </c>
      <c r="L109" s="339">
        <f>F109/'TEST MARKS '!$L$133*100</f>
        <v>0</v>
      </c>
      <c r="M109" s="339">
        <f>G109/'TEST MARKS '!$M$133*100</f>
        <v>0</v>
      </c>
      <c r="N109" s="339">
        <f>H109/'TEST MARKS '!$N$133*100</f>
        <v>0</v>
      </c>
      <c r="O109" s="339">
        <f>I109/'TEST MARKS '!$O$133*100</f>
        <v>0</v>
      </c>
      <c r="P109" s="339" t="str">
        <f>IF(J109&lt;'TEST MARKS '!$D$138,"N","Y")</f>
        <v>N</v>
      </c>
      <c r="Q109" s="339" t="str">
        <f>IF(K109&lt;'TEST MARKS '!$D$138,"N","Y")</f>
        <v>N</v>
      </c>
      <c r="R109" s="339" t="str">
        <f>IF(L109&lt;'TEST MARKS '!$D$138,"N","Y")</f>
        <v>N</v>
      </c>
      <c r="S109" s="339" t="str">
        <f>IF(M109&lt;'TEST MARKS '!$D$138,"N","Y")</f>
        <v>N</v>
      </c>
      <c r="T109" s="339" t="str">
        <f>IF(N109&lt;'TEST MARKS '!$D$138,"N","Y")</f>
        <v>N</v>
      </c>
      <c r="U109" s="339" t="str">
        <f>IF(O109&lt;'TEST MARKS '!$D$138,"N","Y")</f>
        <v>N</v>
      </c>
    </row>
    <row r="110" spans="1:21">
      <c r="A110" s="324">
        <f>'TEST MARKS '!A111</f>
        <v>102</v>
      </c>
      <c r="B110" s="324" t="str">
        <f>'TEST MARKS '!B111</f>
        <v>PUNITH A N</v>
      </c>
      <c r="C110" s="324" t="str">
        <f>'TEST MARKS '!C111</f>
        <v>1SG16ME429</v>
      </c>
      <c r="D110" s="324">
        <f>'TEST MARKS '!J49</f>
        <v>0</v>
      </c>
      <c r="E110" s="324">
        <f>'TEST MARKS '!K49</f>
        <v>0</v>
      </c>
      <c r="F110" s="324">
        <f>'TEST MARKS '!L49</f>
        <v>0</v>
      </c>
      <c r="G110" s="324">
        <f>'TEST MARKS '!M49</f>
        <v>0</v>
      </c>
      <c r="H110" s="324">
        <f>'TEST MARKS '!N49</f>
        <v>0</v>
      </c>
      <c r="I110" s="324">
        <f>'TEST MARKS '!O49</f>
        <v>0</v>
      </c>
      <c r="J110" s="339">
        <f>D110/'TEST MARKS '!$J$133*100</f>
        <v>0</v>
      </c>
      <c r="K110" s="339">
        <f>E110/'TEST MARKS '!$K$133*100</f>
        <v>0</v>
      </c>
      <c r="L110" s="339">
        <f>F110/'TEST MARKS '!$L$133*100</f>
        <v>0</v>
      </c>
      <c r="M110" s="339">
        <f>G110/'TEST MARKS '!$M$133*100</f>
        <v>0</v>
      </c>
      <c r="N110" s="339">
        <f>H110/'TEST MARKS '!$N$133*100</f>
        <v>0</v>
      </c>
      <c r="O110" s="339">
        <f>I110/'TEST MARKS '!$O$133*100</f>
        <v>0</v>
      </c>
      <c r="P110" s="339" t="str">
        <f>IF(J110&lt;'TEST MARKS '!$D$138,"N","Y")</f>
        <v>N</v>
      </c>
      <c r="Q110" s="339" t="str">
        <f>IF(K110&lt;'TEST MARKS '!$D$138,"N","Y")</f>
        <v>N</v>
      </c>
      <c r="R110" s="339" t="str">
        <f>IF(L110&lt;'TEST MARKS '!$D$138,"N","Y")</f>
        <v>N</v>
      </c>
      <c r="S110" s="339" t="str">
        <f>IF(M110&lt;'TEST MARKS '!$D$138,"N","Y")</f>
        <v>N</v>
      </c>
      <c r="T110" s="339" t="str">
        <f>IF(N110&lt;'TEST MARKS '!$D$138,"N","Y")</f>
        <v>N</v>
      </c>
      <c r="U110" s="339" t="str">
        <f>IF(O110&lt;'TEST MARKS '!$D$138,"N","Y")</f>
        <v>N</v>
      </c>
    </row>
    <row r="111" spans="1:21">
      <c r="A111" s="324">
        <f>'TEST MARKS '!A112</f>
        <v>103</v>
      </c>
      <c r="B111" s="324" t="str">
        <f>'TEST MARKS '!B112</f>
        <v>SANDEEP R P</v>
      </c>
      <c r="C111" s="324" t="str">
        <f>'TEST MARKS '!C112</f>
        <v>1SG16ME430</v>
      </c>
      <c r="D111" s="324">
        <f>'TEST MARKS '!J50</f>
        <v>0</v>
      </c>
      <c r="E111" s="324">
        <f>'TEST MARKS '!K50</f>
        <v>0</v>
      </c>
      <c r="F111" s="324">
        <f>'TEST MARKS '!L50</f>
        <v>0</v>
      </c>
      <c r="G111" s="324">
        <f>'TEST MARKS '!M50</f>
        <v>0</v>
      </c>
      <c r="H111" s="324">
        <f>'TEST MARKS '!N50</f>
        <v>0</v>
      </c>
      <c r="I111" s="324">
        <f>'TEST MARKS '!O50</f>
        <v>0</v>
      </c>
      <c r="J111" s="339">
        <f>D111/'TEST MARKS '!$J$133*100</f>
        <v>0</v>
      </c>
      <c r="K111" s="339">
        <f>E111/'TEST MARKS '!$K$133*100</f>
        <v>0</v>
      </c>
      <c r="L111" s="339">
        <f>F111/'TEST MARKS '!$L$133*100</f>
        <v>0</v>
      </c>
      <c r="M111" s="339">
        <f>G111/'TEST MARKS '!$M$133*100</f>
        <v>0</v>
      </c>
      <c r="N111" s="339">
        <f>H111/'TEST MARKS '!$N$133*100</f>
        <v>0</v>
      </c>
      <c r="O111" s="339">
        <f>I111/'TEST MARKS '!$O$133*100</f>
        <v>0</v>
      </c>
      <c r="P111" s="339" t="str">
        <f>IF(J111&lt;'TEST MARKS '!$D$138,"N","Y")</f>
        <v>N</v>
      </c>
      <c r="Q111" s="339" t="str">
        <f>IF(K111&lt;'TEST MARKS '!$D$138,"N","Y")</f>
        <v>N</v>
      </c>
      <c r="R111" s="339" t="str">
        <f>IF(L111&lt;'TEST MARKS '!$D$138,"N","Y")</f>
        <v>N</v>
      </c>
      <c r="S111" s="339" t="str">
        <f>IF(M111&lt;'TEST MARKS '!$D$138,"N","Y")</f>
        <v>N</v>
      </c>
      <c r="T111" s="339" t="str">
        <f>IF(N111&lt;'TEST MARKS '!$D$138,"N","Y")</f>
        <v>N</v>
      </c>
      <c r="U111" s="339" t="str">
        <f>IF(O111&lt;'TEST MARKS '!$D$138,"N","Y")</f>
        <v>N</v>
      </c>
    </row>
    <row r="112" spans="1:21">
      <c r="A112" s="324">
        <f>'TEST MARKS '!A113</f>
        <v>104</v>
      </c>
      <c r="B112" s="324" t="str">
        <f>'TEST MARKS '!B113</f>
        <v>RAJESHA K H</v>
      </c>
      <c r="C112" s="324" t="str">
        <f>'TEST MARKS '!C113</f>
        <v>1SG16ME431</v>
      </c>
      <c r="D112" s="324">
        <f>'TEST MARKS '!J51</f>
        <v>0</v>
      </c>
      <c r="E112" s="324">
        <f>'TEST MARKS '!K51</f>
        <v>0</v>
      </c>
      <c r="F112" s="324">
        <f>'TEST MARKS '!L51</f>
        <v>0</v>
      </c>
      <c r="G112" s="324">
        <f>'TEST MARKS '!M51</f>
        <v>0</v>
      </c>
      <c r="H112" s="324">
        <f>'TEST MARKS '!N51</f>
        <v>0</v>
      </c>
      <c r="I112" s="324">
        <f>'TEST MARKS '!O51</f>
        <v>0</v>
      </c>
      <c r="J112" s="339">
        <f>D112/'TEST MARKS '!$J$133*100</f>
        <v>0</v>
      </c>
      <c r="K112" s="339">
        <f>E112/'TEST MARKS '!$K$133*100</f>
        <v>0</v>
      </c>
      <c r="L112" s="339">
        <f>F112/'TEST MARKS '!$L$133*100</f>
        <v>0</v>
      </c>
      <c r="M112" s="339">
        <f>G112/'TEST MARKS '!$M$133*100</f>
        <v>0</v>
      </c>
      <c r="N112" s="339">
        <f>H112/'TEST MARKS '!$N$133*100</f>
        <v>0</v>
      </c>
      <c r="O112" s="339">
        <f>I112/'TEST MARKS '!$O$133*100</f>
        <v>0</v>
      </c>
      <c r="P112" s="339" t="str">
        <f>IF(J112&lt;'TEST MARKS '!$D$138,"N","Y")</f>
        <v>N</v>
      </c>
      <c r="Q112" s="339" t="str">
        <f>IF(K112&lt;'TEST MARKS '!$D$138,"N","Y")</f>
        <v>N</v>
      </c>
      <c r="R112" s="339" t="str">
        <f>IF(L112&lt;'TEST MARKS '!$D$138,"N","Y")</f>
        <v>N</v>
      </c>
      <c r="S112" s="339" t="str">
        <f>IF(M112&lt;'TEST MARKS '!$D$138,"N","Y")</f>
        <v>N</v>
      </c>
      <c r="T112" s="339" t="str">
        <f>IF(N112&lt;'TEST MARKS '!$D$138,"N","Y")</f>
        <v>N</v>
      </c>
      <c r="U112" s="339" t="str">
        <f>IF(O112&lt;'TEST MARKS '!$D$138,"N","Y")</f>
        <v>N</v>
      </c>
    </row>
    <row r="113" spans="1:21">
      <c r="A113" s="324">
        <f>'TEST MARKS '!A114</f>
        <v>105</v>
      </c>
      <c r="B113" s="324" t="str">
        <f>'TEST MARKS '!B114</f>
        <v>RAKESH KUMAR</v>
      </c>
      <c r="C113" s="324" t="str">
        <f>'TEST MARKS '!C114</f>
        <v>1SG16ME432</v>
      </c>
      <c r="D113" s="324">
        <f>'TEST MARKS '!J52</f>
        <v>0</v>
      </c>
      <c r="E113" s="324">
        <f>'TEST MARKS '!K52</f>
        <v>0</v>
      </c>
      <c r="F113" s="324">
        <f>'TEST MARKS '!L52</f>
        <v>0</v>
      </c>
      <c r="G113" s="324">
        <f>'TEST MARKS '!M52</f>
        <v>0</v>
      </c>
      <c r="H113" s="324">
        <f>'TEST MARKS '!N52</f>
        <v>0</v>
      </c>
      <c r="I113" s="324">
        <f>'TEST MARKS '!O52</f>
        <v>0</v>
      </c>
      <c r="J113" s="339">
        <f>D113/'TEST MARKS '!$J$133*100</f>
        <v>0</v>
      </c>
      <c r="K113" s="339">
        <f>E113/'TEST MARKS '!$K$133*100</f>
        <v>0</v>
      </c>
      <c r="L113" s="339">
        <f>F113/'TEST MARKS '!$L$133*100</f>
        <v>0</v>
      </c>
      <c r="M113" s="339">
        <f>G113/'TEST MARKS '!$M$133*100</f>
        <v>0</v>
      </c>
      <c r="N113" s="339">
        <f>H113/'TEST MARKS '!$N$133*100</f>
        <v>0</v>
      </c>
      <c r="O113" s="339">
        <f>I113/'TEST MARKS '!$O$133*100</f>
        <v>0</v>
      </c>
      <c r="P113" s="339" t="str">
        <f>IF(J113&lt;'TEST MARKS '!$D$138,"N","Y")</f>
        <v>N</v>
      </c>
      <c r="Q113" s="339" t="str">
        <f>IF(K113&lt;'TEST MARKS '!$D$138,"N","Y")</f>
        <v>N</v>
      </c>
      <c r="R113" s="339" t="str">
        <f>IF(L113&lt;'TEST MARKS '!$D$138,"N","Y")</f>
        <v>N</v>
      </c>
      <c r="S113" s="339" t="str">
        <f>IF(M113&lt;'TEST MARKS '!$D$138,"N","Y")</f>
        <v>N</v>
      </c>
      <c r="T113" s="339" t="str">
        <f>IF(N113&lt;'TEST MARKS '!$D$138,"N","Y")</f>
        <v>N</v>
      </c>
      <c r="U113" s="339" t="str">
        <f>IF(O113&lt;'TEST MARKS '!$D$138,"N","Y")</f>
        <v>N</v>
      </c>
    </row>
    <row r="114" spans="1:21">
      <c r="A114" s="324">
        <f>'TEST MARKS '!A115</f>
        <v>106</v>
      </c>
      <c r="B114" s="324" t="str">
        <f>'TEST MARKS '!B115</f>
        <v>RAKSHITH K L</v>
      </c>
      <c r="C114" s="324" t="str">
        <f>'TEST MARKS '!C115</f>
        <v>1SG16ME433</v>
      </c>
      <c r="D114" s="324">
        <f>'TEST MARKS '!J53</f>
        <v>0</v>
      </c>
      <c r="E114" s="324">
        <f>'TEST MARKS '!K53</f>
        <v>0</v>
      </c>
      <c r="F114" s="324">
        <f>'TEST MARKS '!L53</f>
        <v>0</v>
      </c>
      <c r="G114" s="324">
        <f>'TEST MARKS '!M53</f>
        <v>0</v>
      </c>
      <c r="H114" s="324">
        <f>'TEST MARKS '!N53</f>
        <v>0</v>
      </c>
      <c r="I114" s="324">
        <f>'TEST MARKS '!O53</f>
        <v>0</v>
      </c>
      <c r="J114" s="339">
        <f>D114/'TEST MARKS '!$J$133*100</f>
        <v>0</v>
      </c>
      <c r="K114" s="339">
        <f>E114/'TEST MARKS '!$K$133*100</f>
        <v>0</v>
      </c>
      <c r="L114" s="339">
        <f>F114/'TEST MARKS '!$L$133*100</f>
        <v>0</v>
      </c>
      <c r="M114" s="339">
        <f>G114/'TEST MARKS '!$M$133*100</f>
        <v>0</v>
      </c>
      <c r="N114" s="339">
        <f>H114/'TEST MARKS '!$N$133*100</f>
        <v>0</v>
      </c>
      <c r="O114" s="339">
        <f>I114/'TEST MARKS '!$O$133*100</f>
        <v>0</v>
      </c>
      <c r="P114" s="339" t="str">
        <f>IF(J114&lt;'TEST MARKS '!$D$138,"N","Y")</f>
        <v>N</v>
      </c>
      <c r="Q114" s="339" t="str">
        <f>IF(K114&lt;'TEST MARKS '!$D$138,"N","Y")</f>
        <v>N</v>
      </c>
      <c r="R114" s="339" t="str">
        <f>IF(L114&lt;'TEST MARKS '!$D$138,"N","Y")</f>
        <v>N</v>
      </c>
      <c r="S114" s="339" t="str">
        <f>IF(M114&lt;'TEST MARKS '!$D$138,"N","Y")</f>
        <v>N</v>
      </c>
      <c r="T114" s="339" t="str">
        <f>IF(N114&lt;'TEST MARKS '!$D$138,"N","Y")</f>
        <v>N</v>
      </c>
      <c r="U114" s="339" t="str">
        <f>IF(O114&lt;'TEST MARKS '!$D$138,"N","Y")</f>
        <v>N</v>
      </c>
    </row>
    <row r="115" spans="1:21">
      <c r="A115" s="324">
        <f>'TEST MARKS '!A116</f>
        <v>107</v>
      </c>
      <c r="B115" s="324" t="str">
        <f>'TEST MARKS '!B116</f>
        <v>ROHITH J</v>
      </c>
      <c r="C115" s="324" t="str">
        <f>'TEST MARKS '!C116</f>
        <v>1SG16ME434</v>
      </c>
      <c r="D115" s="324">
        <f>'TEST MARKS '!J54</f>
        <v>0</v>
      </c>
      <c r="E115" s="324">
        <f>'TEST MARKS '!K54</f>
        <v>0</v>
      </c>
      <c r="F115" s="324">
        <f>'TEST MARKS '!L54</f>
        <v>0</v>
      </c>
      <c r="G115" s="324">
        <f>'TEST MARKS '!M54</f>
        <v>0</v>
      </c>
      <c r="H115" s="324">
        <f>'TEST MARKS '!N54</f>
        <v>0</v>
      </c>
      <c r="I115" s="324">
        <f>'TEST MARKS '!O54</f>
        <v>0</v>
      </c>
      <c r="J115" s="339">
        <f>D115/'TEST MARKS '!$J$133*100</f>
        <v>0</v>
      </c>
      <c r="K115" s="339">
        <f>E115/'TEST MARKS '!$K$133*100</f>
        <v>0</v>
      </c>
      <c r="L115" s="339">
        <f>F115/'TEST MARKS '!$L$133*100</f>
        <v>0</v>
      </c>
      <c r="M115" s="339">
        <f>G115/'TEST MARKS '!$M$133*100</f>
        <v>0</v>
      </c>
      <c r="N115" s="339">
        <f>H115/'TEST MARKS '!$N$133*100</f>
        <v>0</v>
      </c>
      <c r="O115" s="339">
        <f>I115/'TEST MARKS '!$O$133*100</f>
        <v>0</v>
      </c>
      <c r="P115" s="339" t="str">
        <f>IF(J115&lt;'TEST MARKS '!$D$138,"N","Y")</f>
        <v>N</v>
      </c>
      <c r="Q115" s="339" t="str">
        <f>IF(K115&lt;'TEST MARKS '!$D$138,"N","Y")</f>
        <v>N</v>
      </c>
      <c r="R115" s="339" t="str">
        <f>IF(L115&lt;'TEST MARKS '!$D$138,"N","Y")</f>
        <v>N</v>
      </c>
      <c r="S115" s="339" t="str">
        <f>IF(M115&lt;'TEST MARKS '!$D$138,"N","Y")</f>
        <v>N</v>
      </c>
      <c r="T115" s="339" t="str">
        <f>IF(N115&lt;'TEST MARKS '!$D$138,"N","Y")</f>
        <v>N</v>
      </c>
      <c r="U115" s="339" t="str">
        <f>IF(O115&lt;'TEST MARKS '!$D$138,"N","Y")</f>
        <v>N</v>
      </c>
    </row>
    <row r="116" spans="1:21">
      <c r="A116" s="324">
        <f>'TEST MARKS '!A117</f>
        <v>108</v>
      </c>
      <c r="B116" s="324" t="str">
        <f>'TEST MARKS '!B117</f>
        <v>SHARATH C G</v>
      </c>
      <c r="C116" s="324" t="str">
        <f>'TEST MARKS '!C117</f>
        <v>1SG16ME437</v>
      </c>
      <c r="D116" s="324">
        <f>'TEST MARKS '!J55</f>
        <v>0</v>
      </c>
      <c r="E116" s="324">
        <f>'TEST MARKS '!K55</f>
        <v>0</v>
      </c>
      <c r="F116" s="324">
        <f>'TEST MARKS '!L55</f>
        <v>0</v>
      </c>
      <c r="G116" s="324">
        <f>'TEST MARKS '!M55</f>
        <v>0</v>
      </c>
      <c r="H116" s="324">
        <f>'TEST MARKS '!N55</f>
        <v>0</v>
      </c>
      <c r="I116" s="324">
        <f>'TEST MARKS '!O55</f>
        <v>0</v>
      </c>
      <c r="J116" s="339">
        <f>D116/'TEST MARKS '!$J$133*100</f>
        <v>0</v>
      </c>
      <c r="K116" s="339">
        <f>E116/'TEST MARKS '!$K$133*100</f>
        <v>0</v>
      </c>
      <c r="L116" s="339">
        <f>F116/'TEST MARKS '!$L$133*100</f>
        <v>0</v>
      </c>
      <c r="M116" s="339">
        <f>G116/'TEST MARKS '!$M$133*100</f>
        <v>0</v>
      </c>
      <c r="N116" s="339">
        <f>H116/'TEST MARKS '!$N$133*100</f>
        <v>0</v>
      </c>
      <c r="O116" s="339">
        <f>I116/'TEST MARKS '!$O$133*100</f>
        <v>0</v>
      </c>
      <c r="P116" s="339" t="str">
        <f>IF(J116&lt;'TEST MARKS '!$D$138,"N","Y")</f>
        <v>N</v>
      </c>
      <c r="Q116" s="339" t="str">
        <f>IF(K116&lt;'TEST MARKS '!$D$138,"N","Y")</f>
        <v>N</v>
      </c>
      <c r="R116" s="339" t="str">
        <f>IF(L116&lt;'TEST MARKS '!$D$138,"N","Y")</f>
        <v>N</v>
      </c>
      <c r="S116" s="339" t="str">
        <f>IF(M116&lt;'TEST MARKS '!$D$138,"N","Y")</f>
        <v>N</v>
      </c>
      <c r="T116" s="339" t="str">
        <f>IF(N116&lt;'TEST MARKS '!$D$138,"N","Y")</f>
        <v>N</v>
      </c>
      <c r="U116" s="339" t="str">
        <f>IF(O116&lt;'TEST MARKS '!$D$138,"N","Y")</f>
        <v>N</v>
      </c>
    </row>
    <row r="117" spans="1:21">
      <c r="A117" s="324">
        <f>'TEST MARKS '!A118</f>
        <v>109</v>
      </c>
      <c r="B117" s="324" t="str">
        <f>'TEST MARKS '!B118</f>
        <v>SHRAVANI S</v>
      </c>
      <c r="C117" s="324" t="str">
        <f>'TEST MARKS '!C118</f>
        <v>1SG16ME438</v>
      </c>
      <c r="D117" s="324">
        <f>'TEST MARKS '!J56</f>
        <v>0</v>
      </c>
      <c r="E117" s="324">
        <f>'TEST MARKS '!K56</f>
        <v>0</v>
      </c>
      <c r="F117" s="324">
        <f>'TEST MARKS '!L56</f>
        <v>0</v>
      </c>
      <c r="G117" s="324">
        <f>'TEST MARKS '!M56</f>
        <v>0</v>
      </c>
      <c r="H117" s="324">
        <f>'TEST MARKS '!N56</f>
        <v>0</v>
      </c>
      <c r="I117" s="324">
        <f>'TEST MARKS '!O56</f>
        <v>0</v>
      </c>
      <c r="J117" s="339">
        <f>D117/'TEST MARKS '!$J$133*100</f>
        <v>0</v>
      </c>
      <c r="K117" s="339">
        <f>E117/'TEST MARKS '!$K$133*100</f>
        <v>0</v>
      </c>
      <c r="L117" s="339">
        <f>F117/'TEST MARKS '!$L$133*100</f>
        <v>0</v>
      </c>
      <c r="M117" s="339">
        <f>G117/'TEST MARKS '!$M$133*100</f>
        <v>0</v>
      </c>
      <c r="N117" s="339">
        <f>H117/'TEST MARKS '!$N$133*100</f>
        <v>0</v>
      </c>
      <c r="O117" s="339">
        <f>I117/'TEST MARKS '!$O$133*100</f>
        <v>0</v>
      </c>
      <c r="P117" s="339" t="str">
        <f>IF(J117&lt;'TEST MARKS '!$D$138,"N","Y")</f>
        <v>N</v>
      </c>
      <c r="Q117" s="339" t="str">
        <f>IF(K117&lt;'TEST MARKS '!$D$138,"N","Y")</f>
        <v>N</v>
      </c>
      <c r="R117" s="339" t="str">
        <f>IF(L117&lt;'TEST MARKS '!$D$138,"N","Y")</f>
        <v>N</v>
      </c>
      <c r="S117" s="339" t="str">
        <f>IF(M117&lt;'TEST MARKS '!$D$138,"N","Y")</f>
        <v>N</v>
      </c>
      <c r="T117" s="339" t="str">
        <f>IF(N117&lt;'TEST MARKS '!$D$138,"N","Y")</f>
        <v>N</v>
      </c>
      <c r="U117" s="339" t="str">
        <f>IF(O117&lt;'TEST MARKS '!$D$138,"N","Y")</f>
        <v>N</v>
      </c>
    </row>
    <row r="118" spans="1:21">
      <c r="A118" s="324">
        <f>'TEST MARKS '!A119</f>
        <v>110</v>
      </c>
      <c r="B118" s="324" t="str">
        <f>'TEST MARKS '!B119</f>
        <v>SHREERAM A</v>
      </c>
      <c r="C118" s="324" t="str">
        <f>'TEST MARKS '!C119</f>
        <v>1SG16ME439</v>
      </c>
      <c r="D118" s="324">
        <f>'TEST MARKS '!J57</f>
        <v>0</v>
      </c>
      <c r="E118" s="324">
        <f>'TEST MARKS '!K57</f>
        <v>0</v>
      </c>
      <c r="F118" s="324">
        <f>'TEST MARKS '!L57</f>
        <v>0</v>
      </c>
      <c r="G118" s="324">
        <f>'TEST MARKS '!M57</f>
        <v>0</v>
      </c>
      <c r="H118" s="324">
        <f>'TEST MARKS '!N57</f>
        <v>0</v>
      </c>
      <c r="I118" s="324">
        <f>'TEST MARKS '!O57</f>
        <v>0</v>
      </c>
      <c r="J118" s="339">
        <f>D118/'TEST MARKS '!$J$133*100</f>
        <v>0</v>
      </c>
      <c r="K118" s="339">
        <f>E118/'TEST MARKS '!$K$133*100</f>
        <v>0</v>
      </c>
      <c r="L118" s="339">
        <f>F118/'TEST MARKS '!$L$133*100</f>
        <v>0</v>
      </c>
      <c r="M118" s="339">
        <f>G118/'TEST MARKS '!$M$133*100</f>
        <v>0</v>
      </c>
      <c r="N118" s="339">
        <f>H118/'TEST MARKS '!$N$133*100</f>
        <v>0</v>
      </c>
      <c r="O118" s="339">
        <f>I118/'TEST MARKS '!$O$133*100</f>
        <v>0</v>
      </c>
      <c r="P118" s="339" t="str">
        <f>IF(J118&lt;'TEST MARKS '!$D$138,"N","Y")</f>
        <v>N</v>
      </c>
      <c r="Q118" s="339" t="str">
        <f>IF(K118&lt;'TEST MARKS '!$D$138,"N","Y")</f>
        <v>N</v>
      </c>
      <c r="R118" s="339" t="str">
        <f>IF(L118&lt;'TEST MARKS '!$D$138,"N","Y")</f>
        <v>N</v>
      </c>
      <c r="S118" s="339" t="str">
        <f>IF(M118&lt;'TEST MARKS '!$D$138,"N","Y")</f>
        <v>N</v>
      </c>
      <c r="T118" s="339" t="str">
        <f>IF(N118&lt;'TEST MARKS '!$D$138,"N","Y")</f>
        <v>N</v>
      </c>
      <c r="U118" s="339" t="str">
        <f>IF(O118&lt;'TEST MARKS '!$D$138,"N","Y")</f>
        <v>N</v>
      </c>
    </row>
    <row r="119" spans="1:21">
      <c r="A119" s="324">
        <f>'TEST MARKS '!A120</f>
        <v>111</v>
      </c>
      <c r="B119" s="324" t="str">
        <f>'TEST MARKS '!B120</f>
        <v>SHRIDHAR A S</v>
      </c>
      <c r="C119" s="324" t="str">
        <f>'TEST MARKS '!C120</f>
        <v>1SG16ME440</v>
      </c>
      <c r="D119" s="324">
        <f>'TEST MARKS '!J58</f>
        <v>0</v>
      </c>
      <c r="E119" s="324">
        <f>'TEST MARKS '!K58</f>
        <v>0</v>
      </c>
      <c r="F119" s="324">
        <f>'TEST MARKS '!L58</f>
        <v>0</v>
      </c>
      <c r="G119" s="324">
        <f>'TEST MARKS '!M58</f>
        <v>0</v>
      </c>
      <c r="H119" s="324">
        <f>'TEST MARKS '!N58</f>
        <v>0</v>
      </c>
      <c r="I119" s="324">
        <f>'TEST MARKS '!O58</f>
        <v>0</v>
      </c>
      <c r="J119" s="339">
        <f>D119/'TEST MARKS '!$J$133*100</f>
        <v>0</v>
      </c>
      <c r="K119" s="339">
        <f>E119/'TEST MARKS '!$K$133*100</f>
        <v>0</v>
      </c>
      <c r="L119" s="339">
        <f>F119/'TEST MARKS '!$L$133*100</f>
        <v>0</v>
      </c>
      <c r="M119" s="339">
        <f>G119/'TEST MARKS '!$M$133*100</f>
        <v>0</v>
      </c>
      <c r="N119" s="339">
        <f>H119/'TEST MARKS '!$N$133*100</f>
        <v>0</v>
      </c>
      <c r="O119" s="339">
        <f>I119/'TEST MARKS '!$O$133*100</f>
        <v>0</v>
      </c>
      <c r="P119" s="339" t="str">
        <f>IF(J119&lt;'TEST MARKS '!$D$138,"N","Y")</f>
        <v>N</v>
      </c>
      <c r="Q119" s="339" t="str">
        <f>IF(K119&lt;'TEST MARKS '!$D$138,"N","Y")</f>
        <v>N</v>
      </c>
      <c r="R119" s="339" t="str">
        <f>IF(L119&lt;'TEST MARKS '!$D$138,"N","Y")</f>
        <v>N</v>
      </c>
      <c r="S119" s="339" t="str">
        <f>IF(M119&lt;'TEST MARKS '!$D$138,"N","Y")</f>
        <v>N</v>
      </c>
      <c r="T119" s="339" t="str">
        <f>IF(N119&lt;'TEST MARKS '!$D$138,"N","Y")</f>
        <v>N</v>
      </c>
      <c r="U119" s="339" t="str">
        <f>IF(O119&lt;'TEST MARKS '!$D$138,"N","Y")</f>
        <v>N</v>
      </c>
    </row>
    <row r="120" spans="1:21">
      <c r="A120" s="324">
        <f>'TEST MARKS '!A121</f>
        <v>112</v>
      </c>
      <c r="B120" s="324" t="str">
        <f>'TEST MARKS '!B121</f>
        <v>VIJAY M R</v>
      </c>
      <c r="C120" s="324" t="str">
        <f>'TEST MARKS '!C121</f>
        <v>1SG16ME442</v>
      </c>
      <c r="D120" s="324">
        <f>'TEST MARKS '!J59</f>
        <v>0</v>
      </c>
      <c r="E120" s="324">
        <f>'TEST MARKS '!K59</f>
        <v>0</v>
      </c>
      <c r="F120" s="324">
        <f>'TEST MARKS '!L59</f>
        <v>0</v>
      </c>
      <c r="G120" s="324">
        <f>'TEST MARKS '!M59</f>
        <v>0</v>
      </c>
      <c r="H120" s="324">
        <f>'TEST MARKS '!N59</f>
        <v>0</v>
      </c>
      <c r="I120" s="324">
        <f>'TEST MARKS '!O59</f>
        <v>0</v>
      </c>
      <c r="J120" s="339">
        <f>D120/'TEST MARKS '!$J$133*100</f>
        <v>0</v>
      </c>
      <c r="K120" s="339">
        <f>E120/'TEST MARKS '!$K$133*100</f>
        <v>0</v>
      </c>
      <c r="L120" s="339">
        <f>F120/'TEST MARKS '!$L$133*100</f>
        <v>0</v>
      </c>
      <c r="M120" s="339">
        <f>G120/'TEST MARKS '!$M$133*100</f>
        <v>0</v>
      </c>
      <c r="N120" s="339">
        <f>H120/'TEST MARKS '!$N$133*100</f>
        <v>0</v>
      </c>
      <c r="O120" s="339">
        <f>I120/'TEST MARKS '!$O$133*100</f>
        <v>0</v>
      </c>
      <c r="P120" s="339" t="str">
        <f>IF(J120&lt;'TEST MARKS '!$D$138,"N","Y")</f>
        <v>N</v>
      </c>
      <c r="Q120" s="339" t="str">
        <f>IF(K120&lt;'TEST MARKS '!$D$138,"N","Y")</f>
        <v>N</v>
      </c>
      <c r="R120" s="339" t="str">
        <f>IF(L120&lt;'TEST MARKS '!$D$138,"N","Y")</f>
        <v>N</v>
      </c>
      <c r="S120" s="339" t="str">
        <f>IF(M120&lt;'TEST MARKS '!$D$138,"N","Y")</f>
        <v>N</v>
      </c>
      <c r="T120" s="339" t="str">
        <f>IF(N120&lt;'TEST MARKS '!$D$138,"N","Y")</f>
        <v>N</v>
      </c>
      <c r="U120" s="339" t="str">
        <f>IF(O120&lt;'TEST MARKS '!$D$138,"N","Y")</f>
        <v>N</v>
      </c>
    </row>
    <row r="121" spans="1:21">
      <c r="A121" s="324">
        <f>'TEST MARKS '!A122</f>
        <v>113</v>
      </c>
      <c r="B121" s="324" t="str">
        <f>'TEST MARKS '!B122</f>
        <v>VINAY M</v>
      </c>
      <c r="C121" s="324" t="str">
        <f>'TEST MARKS '!C122</f>
        <v>1SG16ME443</v>
      </c>
      <c r="D121" s="324">
        <f>'TEST MARKS '!J60</f>
        <v>0</v>
      </c>
      <c r="E121" s="324">
        <f>'TEST MARKS '!K60</f>
        <v>0</v>
      </c>
      <c r="F121" s="324">
        <f>'TEST MARKS '!L60</f>
        <v>0</v>
      </c>
      <c r="G121" s="324">
        <f>'TEST MARKS '!M60</f>
        <v>0</v>
      </c>
      <c r="H121" s="324">
        <f>'TEST MARKS '!N60</f>
        <v>0</v>
      </c>
      <c r="I121" s="324">
        <f>'TEST MARKS '!O60</f>
        <v>0</v>
      </c>
      <c r="J121" s="339">
        <f>D121/'TEST MARKS '!$J$133*100</f>
        <v>0</v>
      </c>
      <c r="K121" s="339">
        <f>E121/'TEST MARKS '!$K$133*100</f>
        <v>0</v>
      </c>
      <c r="L121" s="339">
        <f>F121/'TEST MARKS '!$L$133*100</f>
        <v>0</v>
      </c>
      <c r="M121" s="339">
        <f>G121/'TEST MARKS '!$M$133*100</f>
        <v>0</v>
      </c>
      <c r="N121" s="339">
        <f>H121/'TEST MARKS '!$N$133*100</f>
        <v>0</v>
      </c>
      <c r="O121" s="339">
        <f>I121/'TEST MARKS '!$O$133*100</f>
        <v>0</v>
      </c>
      <c r="P121" s="339" t="str">
        <f>IF(J121&lt;'TEST MARKS '!$D$138,"N","Y")</f>
        <v>N</v>
      </c>
      <c r="Q121" s="339" t="str">
        <f>IF(K121&lt;'TEST MARKS '!$D$138,"N","Y")</f>
        <v>N</v>
      </c>
      <c r="R121" s="339" t="str">
        <f>IF(L121&lt;'TEST MARKS '!$D$138,"N","Y")</f>
        <v>N</v>
      </c>
      <c r="S121" s="339" t="str">
        <f>IF(M121&lt;'TEST MARKS '!$D$138,"N","Y")</f>
        <v>N</v>
      </c>
      <c r="T121" s="339" t="str">
        <f>IF(N121&lt;'TEST MARKS '!$D$138,"N","Y")</f>
        <v>N</v>
      </c>
      <c r="U121" s="339" t="str">
        <f>IF(O121&lt;'TEST MARKS '!$D$138,"N","Y")</f>
        <v>N</v>
      </c>
    </row>
    <row r="122" spans="1:21">
      <c r="A122" s="324">
        <f>'TEST MARKS '!A123</f>
        <v>114</v>
      </c>
      <c r="B122" s="324" t="str">
        <f>'TEST MARKS '!B123</f>
        <v>YASHAVANTH A S</v>
      </c>
      <c r="C122" s="324" t="str">
        <f>'TEST MARKS '!C123</f>
        <v>1SG16ME444</v>
      </c>
      <c r="D122" s="324">
        <f>'TEST MARKS '!J61</f>
        <v>0</v>
      </c>
      <c r="E122" s="324">
        <f>'TEST MARKS '!K61</f>
        <v>0</v>
      </c>
      <c r="F122" s="324">
        <f>'TEST MARKS '!L61</f>
        <v>0</v>
      </c>
      <c r="G122" s="324">
        <f>'TEST MARKS '!M61</f>
        <v>0</v>
      </c>
      <c r="H122" s="324">
        <f>'TEST MARKS '!N61</f>
        <v>0</v>
      </c>
      <c r="I122" s="324">
        <f>'TEST MARKS '!O61</f>
        <v>0</v>
      </c>
      <c r="J122" s="339">
        <f>D122/'TEST MARKS '!$J$133*100</f>
        <v>0</v>
      </c>
      <c r="K122" s="339">
        <f>E122/'TEST MARKS '!$K$133*100</f>
        <v>0</v>
      </c>
      <c r="L122" s="339">
        <f>F122/'TEST MARKS '!$L$133*100</f>
        <v>0</v>
      </c>
      <c r="M122" s="339">
        <f>G122/'TEST MARKS '!$M$133*100</f>
        <v>0</v>
      </c>
      <c r="N122" s="339">
        <f>H122/'TEST MARKS '!$N$133*100</f>
        <v>0</v>
      </c>
      <c r="O122" s="339">
        <f>I122/'TEST MARKS '!$O$133*100</f>
        <v>0</v>
      </c>
      <c r="P122" s="339" t="str">
        <f>IF(J122&lt;'TEST MARKS '!$D$138,"N","Y")</f>
        <v>N</v>
      </c>
      <c r="Q122" s="339" t="str">
        <f>IF(K122&lt;'TEST MARKS '!$D$138,"N","Y")</f>
        <v>N</v>
      </c>
      <c r="R122" s="339" t="str">
        <f>IF(L122&lt;'TEST MARKS '!$D$138,"N","Y")</f>
        <v>N</v>
      </c>
      <c r="S122" s="339" t="str">
        <f>IF(M122&lt;'TEST MARKS '!$D$138,"N","Y")</f>
        <v>N</v>
      </c>
      <c r="T122" s="339" t="str">
        <f>IF(N122&lt;'TEST MARKS '!$D$138,"N","Y")</f>
        <v>N</v>
      </c>
      <c r="U122" s="339" t="str">
        <f>IF(O122&lt;'TEST MARKS '!$D$138,"N","Y")</f>
        <v>N</v>
      </c>
    </row>
    <row r="123" spans="1:21">
      <c r="A123" s="324">
        <f>'TEST MARKS '!A124</f>
        <v>115</v>
      </c>
      <c r="B123" s="324">
        <f>'TEST MARKS '!B124</f>
        <v>0</v>
      </c>
      <c r="C123" s="324">
        <f>'TEST MARKS '!C124</f>
        <v>0</v>
      </c>
      <c r="D123" s="324">
        <f>'TEST MARKS '!J62</f>
        <v>0</v>
      </c>
      <c r="E123" s="324">
        <f>'TEST MARKS '!K62</f>
        <v>0</v>
      </c>
      <c r="F123" s="324">
        <f>'TEST MARKS '!L62</f>
        <v>0</v>
      </c>
      <c r="G123" s="324">
        <f>'TEST MARKS '!M62</f>
        <v>0</v>
      </c>
      <c r="H123" s="324">
        <f>'TEST MARKS '!N62</f>
        <v>0</v>
      </c>
      <c r="I123" s="324">
        <f>'TEST MARKS '!O62</f>
        <v>0</v>
      </c>
      <c r="J123" s="339">
        <f>D123/'TEST MARKS '!$J$133*100</f>
        <v>0</v>
      </c>
      <c r="K123" s="339">
        <f>E123/'TEST MARKS '!$K$133*100</f>
        <v>0</v>
      </c>
      <c r="L123" s="339">
        <f>F123/'TEST MARKS '!$L$133*100</f>
        <v>0</v>
      </c>
      <c r="M123" s="339">
        <f>G123/'TEST MARKS '!$M$133*100</f>
        <v>0</v>
      </c>
      <c r="N123" s="339">
        <f>H123/'TEST MARKS '!$N$133*100</f>
        <v>0</v>
      </c>
      <c r="O123" s="339">
        <f>I123/'TEST MARKS '!$O$133*100</f>
        <v>0</v>
      </c>
      <c r="P123" s="339" t="str">
        <f>IF(J123&lt;'TEST MARKS '!$D$138,"N","Y")</f>
        <v>N</v>
      </c>
      <c r="Q123" s="339" t="str">
        <f>IF(K123&lt;'TEST MARKS '!$D$138,"N","Y")</f>
        <v>N</v>
      </c>
      <c r="R123" s="339" t="str">
        <f>IF(L123&lt;'TEST MARKS '!$D$138,"N","Y")</f>
        <v>N</v>
      </c>
      <c r="S123" s="339" t="str">
        <f>IF(M123&lt;'TEST MARKS '!$D$138,"N","Y")</f>
        <v>N</v>
      </c>
      <c r="T123" s="339" t="str">
        <f>IF(N123&lt;'TEST MARKS '!$D$138,"N","Y")</f>
        <v>N</v>
      </c>
      <c r="U123" s="339" t="str">
        <f>IF(O123&lt;'TEST MARKS '!$D$138,"N","Y")</f>
        <v>N</v>
      </c>
    </row>
    <row r="124" spans="1:21">
      <c r="A124" s="324">
        <f>'TEST MARKS '!A125</f>
        <v>116</v>
      </c>
      <c r="B124" s="324">
        <f>'TEST MARKS '!B125</f>
        <v>0</v>
      </c>
      <c r="C124" s="324">
        <f>'TEST MARKS '!C125</f>
        <v>0</v>
      </c>
      <c r="D124" s="324">
        <f>'TEST MARKS '!J63</f>
        <v>0</v>
      </c>
      <c r="E124" s="324">
        <f>'TEST MARKS '!K63</f>
        <v>0</v>
      </c>
      <c r="F124" s="324">
        <f>'TEST MARKS '!L63</f>
        <v>0</v>
      </c>
      <c r="G124" s="324">
        <f>'TEST MARKS '!M63</f>
        <v>0</v>
      </c>
      <c r="H124" s="324">
        <f>'TEST MARKS '!N63</f>
        <v>0</v>
      </c>
      <c r="I124" s="324">
        <f>'TEST MARKS '!O63</f>
        <v>0</v>
      </c>
      <c r="J124" s="339">
        <f>D124/'TEST MARKS '!$J$133*100</f>
        <v>0</v>
      </c>
      <c r="K124" s="339">
        <f>E124/'TEST MARKS '!$K$133*100</f>
        <v>0</v>
      </c>
      <c r="L124" s="339">
        <f>F124/'TEST MARKS '!$L$133*100</f>
        <v>0</v>
      </c>
      <c r="M124" s="339">
        <f>G124/'TEST MARKS '!$M$133*100</f>
        <v>0</v>
      </c>
      <c r="N124" s="339">
        <f>H124/'TEST MARKS '!$N$133*100</f>
        <v>0</v>
      </c>
      <c r="O124" s="339">
        <f>I124/'TEST MARKS '!$O$133*100</f>
        <v>0</v>
      </c>
      <c r="P124" s="339" t="str">
        <f>IF(J124&lt;'TEST MARKS '!$D$138,"N","Y")</f>
        <v>N</v>
      </c>
      <c r="Q124" s="339" t="str">
        <f>IF(K124&lt;'TEST MARKS '!$D$138,"N","Y")</f>
        <v>N</v>
      </c>
      <c r="R124" s="339" t="str">
        <f>IF(L124&lt;'TEST MARKS '!$D$138,"N","Y")</f>
        <v>N</v>
      </c>
      <c r="S124" s="339" t="str">
        <f>IF(M124&lt;'TEST MARKS '!$D$138,"N","Y")</f>
        <v>N</v>
      </c>
      <c r="T124" s="339" t="str">
        <f>IF(N124&lt;'TEST MARKS '!$D$138,"N","Y")</f>
        <v>N</v>
      </c>
      <c r="U124" s="339" t="str">
        <f>IF(O124&lt;'TEST MARKS '!$D$138,"N","Y")</f>
        <v>N</v>
      </c>
    </row>
    <row r="125" spans="1:21">
      <c r="A125" s="324">
        <f>'TEST MARKS '!A126</f>
        <v>117</v>
      </c>
      <c r="B125" s="324">
        <f>'TEST MARKS '!B126</f>
        <v>0</v>
      </c>
      <c r="C125" s="324">
        <f>'TEST MARKS '!C126</f>
        <v>0</v>
      </c>
      <c r="D125" s="324">
        <f>'TEST MARKS '!J64</f>
        <v>0</v>
      </c>
      <c r="E125" s="324">
        <f>'TEST MARKS '!K64</f>
        <v>0</v>
      </c>
      <c r="F125" s="324">
        <f>'TEST MARKS '!L64</f>
        <v>0</v>
      </c>
      <c r="G125" s="324">
        <f>'TEST MARKS '!M64</f>
        <v>0</v>
      </c>
      <c r="H125" s="324">
        <f>'TEST MARKS '!N64</f>
        <v>0</v>
      </c>
      <c r="I125" s="324">
        <f>'TEST MARKS '!O64</f>
        <v>0</v>
      </c>
      <c r="J125" s="339">
        <f>D125/'TEST MARKS '!$J$133*100</f>
        <v>0</v>
      </c>
      <c r="K125" s="339">
        <f>E125/'TEST MARKS '!$K$133*100</f>
        <v>0</v>
      </c>
      <c r="L125" s="339">
        <f>F125/'TEST MARKS '!$L$133*100</f>
        <v>0</v>
      </c>
      <c r="M125" s="339">
        <f>G125/'TEST MARKS '!$M$133*100</f>
        <v>0</v>
      </c>
      <c r="N125" s="339">
        <f>H125/'TEST MARKS '!$N$133*100</f>
        <v>0</v>
      </c>
      <c r="O125" s="339">
        <f>I125/'TEST MARKS '!$O$133*100</f>
        <v>0</v>
      </c>
      <c r="P125" s="339" t="str">
        <f>IF(J125&lt;'TEST MARKS '!$D$138,"N","Y")</f>
        <v>N</v>
      </c>
      <c r="Q125" s="339" t="str">
        <f>IF(K125&lt;'TEST MARKS '!$D$138,"N","Y")</f>
        <v>N</v>
      </c>
      <c r="R125" s="339" t="str">
        <f>IF(L125&lt;'TEST MARKS '!$D$138,"N","Y")</f>
        <v>N</v>
      </c>
      <c r="S125" s="339" t="str">
        <f>IF(M125&lt;'TEST MARKS '!$D$138,"N","Y")</f>
        <v>N</v>
      </c>
      <c r="T125" s="339" t="str">
        <f>IF(N125&lt;'TEST MARKS '!$D$138,"N","Y")</f>
        <v>N</v>
      </c>
      <c r="U125" s="339" t="str">
        <f>IF(O125&lt;'TEST MARKS '!$D$138,"N","Y")</f>
        <v>N</v>
      </c>
    </row>
    <row r="126" spans="1:21">
      <c r="A126" s="324">
        <f>'TEST MARKS '!A127</f>
        <v>118</v>
      </c>
      <c r="B126" s="324">
        <f>'TEST MARKS '!B127</f>
        <v>0</v>
      </c>
      <c r="C126" s="324">
        <f>'TEST MARKS '!C127</f>
        <v>0</v>
      </c>
      <c r="D126" s="324">
        <f>'TEST MARKS '!J65</f>
        <v>0</v>
      </c>
      <c r="E126" s="324">
        <f>'TEST MARKS '!K65</f>
        <v>0</v>
      </c>
      <c r="F126" s="324">
        <f>'TEST MARKS '!L65</f>
        <v>0</v>
      </c>
      <c r="G126" s="324">
        <f>'TEST MARKS '!M65</f>
        <v>0</v>
      </c>
      <c r="H126" s="324">
        <f>'TEST MARKS '!N65</f>
        <v>0</v>
      </c>
      <c r="I126" s="324">
        <f>'TEST MARKS '!O65</f>
        <v>0</v>
      </c>
      <c r="J126" s="339">
        <f>D126/'TEST MARKS '!$J$133*100</f>
        <v>0</v>
      </c>
      <c r="K126" s="339">
        <f>E126/'TEST MARKS '!$K$133*100</f>
        <v>0</v>
      </c>
      <c r="L126" s="339">
        <f>F126/'TEST MARKS '!$L$133*100</f>
        <v>0</v>
      </c>
      <c r="M126" s="339">
        <f>G126/'TEST MARKS '!$M$133*100</f>
        <v>0</v>
      </c>
      <c r="N126" s="339">
        <f>H126/'TEST MARKS '!$N$133*100</f>
        <v>0</v>
      </c>
      <c r="O126" s="339">
        <f>I126/'TEST MARKS '!$O$133*100</f>
        <v>0</v>
      </c>
      <c r="P126" s="339" t="str">
        <f>IF(J126&lt;'TEST MARKS '!$D$138,"N","Y")</f>
        <v>N</v>
      </c>
      <c r="Q126" s="339" t="str">
        <f>IF(K126&lt;'TEST MARKS '!$D$138,"N","Y")</f>
        <v>N</v>
      </c>
      <c r="R126" s="339" t="str">
        <f>IF(L126&lt;'TEST MARKS '!$D$138,"N","Y")</f>
        <v>N</v>
      </c>
      <c r="S126" s="339" t="str">
        <f>IF(M126&lt;'TEST MARKS '!$D$138,"N","Y")</f>
        <v>N</v>
      </c>
      <c r="T126" s="339" t="str">
        <f>IF(N126&lt;'TEST MARKS '!$D$138,"N","Y")</f>
        <v>N</v>
      </c>
      <c r="U126" s="339" t="str">
        <f>IF(O126&lt;'TEST MARKS '!$D$138,"N","Y")</f>
        <v>N</v>
      </c>
    </row>
    <row r="127" spans="1:21">
      <c r="A127" s="324">
        <f>'TEST MARKS '!A128</f>
        <v>119</v>
      </c>
      <c r="B127" s="324">
        <f>'TEST MARKS '!B128</f>
        <v>0</v>
      </c>
      <c r="C127" s="324">
        <f>'TEST MARKS '!C128</f>
        <v>0</v>
      </c>
      <c r="D127" s="324">
        <f>'TEST MARKS '!J128</f>
        <v>0</v>
      </c>
      <c r="E127" s="324">
        <f>'TEST MARKS '!K128</f>
        <v>0</v>
      </c>
      <c r="F127" s="324">
        <f>'TEST MARKS '!L128</f>
        <v>0</v>
      </c>
      <c r="G127" s="324">
        <f>'TEST MARKS '!M128</f>
        <v>0</v>
      </c>
      <c r="H127" s="324">
        <f>'TEST MARKS '!N128</f>
        <v>0</v>
      </c>
      <c r="I127" s="324">
        <f>'TEST MARKS '!O128</f>
        <v>0</v>
      </c>
      <c r="J127" s="339">
        <f>D127/'TEST MARKS '!$J$133*100</f>
        <v>0</v>
      </c>
      <c r="K127" s="339">
        <f>E127/'TEST MARKS '!$K$133*100</f>
        <v>0</v>
      </c>
      <c r="L127" s="339">
        <f>F127/'TEST MARKS '!$L$133*100</f>
        <v>0</v>
      </c>
      <c r="M127" s="339">
        <f>G127/'TEST MARKS '!$M$133*100</f>
        <v>0</v>
      </c>
      <c r="N127" s="339">
        <f>H127/'TEST MARKS '!$N$133*100</f>
        <v>0</v>
      </c>
      <c r="O127" s="339">
        <f>I127/'TEST MARKS '!$O$133*100</f>
        <v>0</v>
      </c>
      <c r="P127" s="339" t="str">
        <f>IF(J127&lt;'TEST MARKS '!$D$138,"N","Y")</f>
        <v>N</v>
      </c>
      <c r="Q127" s="339" t="str">
        <f>IF(K127&lt;'TEST MARKS '!$D$138,"N","Y")</f>
        <v>N</v>
      </c>
      <c r="R127" s="339" t="str">
        <f>IF(L127&lt;'TEST MARKS '!$D$138,"N","Y")</f>
        <v>N</v>
      </c>
      <c r="S127" s="339" t="str">
        <f>IF(M127&lt;'TEST MARKS '!$D$138,"N","Y")</f>
        <v>N</v>
      </c>
      <c r="T127" s="339" t="str">
        <f>IF(N127&lt;'TEST MARKS '!$D$138,"N","Y")</f>
        <v>N</v>
      </c>
      <c r="U127" s="339" t="str">
        <f>IF(O127&lt;'TEST MARKS '!$D$138,"N","Y")</f>
        <v>N</v>
      </c>
    </row>
    <row r="128" spans="1:21">
      <c r="A128" s="324">
        <f>'TEST MARKS '!A129</f>
        <v>120</v>
      </c>
      <c r="B128" s="324">
        <f>'TEST MARKS '!B129</f>
        <v>0</v>
      </c>
      <c r="C128" s="324">
        <f>'TEST MARKS '!C129</f>
        <v>0</v>
      </c>
      <c r="D128" s="324">
        <f>'TEST MARKS '!J129</f>
        <v>0</v>
      </c>
      <c r="E128" s="324">
        <f>'TEST MARKS '!K129</f>
        <v>0</v>
      </c>
      <c r="F128" s="324">
        <f>'TEST MARKS '!L129</f>
        <v>0</v>
      </c>
      <c r="G128" s="324">
        <f>'TEST MARKS '!M129</f>
        <v>0</v>
      </c>
      <c r="H128" s="324">
        <f>'TEST MARKS '!N129</f>
        <v>0</v>
      </c>
      <c r="I128" s="324">
        <f>'TEST MARKS '!O129</f>
        <v>0</v>
      </c>
      <c r="J128" s="339">
        <f>D128/'TEST MARKS '!$J$133*100</f>
        <v>0</v>
      </c>
      <c r="K128" s="339">
        <f>E128/'TEST MARKS '!$K$133*100</f>
        <v>0</v>
      </c>
      <c r="L128" s="339">
        <f>F128/'TEST MARKS '!$L$133*100</f>
        <v>0</v>
      </c>
      <c r="M128" s="339">
        <f>G128/'TEST MARKS '!$M$133*100</f>
        <v>0</v>
      </c>
      <c r="N128" s="339">
        <f>H128/'TEST MARKS '!$N$133*100</f>
        <v>0</v>
      </c>
      <c r="O128" s="339">
        <f>I128/'TEST MARKS '!$O$133*100</f>
        <v>0</v>
      </c>
      <c r="P128" s="339" t="str">
        <f>IF(J128&lt;'TEST MARKS '!$D$138,"N","Y")</f>
        <v>N</v>
      </c>
      <c r="Q128" s="339" t="str">
        <f>IF(K128&lt;'TEST MARKS '!$D$138,"N","Y")</f>
        <v>N</v>
      </c>
      <c r="R128" s="339" t="str">
        <f>IF(L128&lt;'TEST MARKS '!$D$138,"N","Y")</f>
        <v>N</v>
      </c>
      <c r="S128" s="339" t="str">
        <f>IF(M128&lt;'TEST MARKS '!$D$138,"N","Y")</f>
        <v>N</v>
      </c>
      <c r="T128" s="339" t="str">
        <f>IF(N128&lt;'TEST MARKS '!$D$138,"N","Y")</f>
        <v>N</v>
      </c>
      <c r="U128" s="339" t="str">
        <f>IF(O128&lt;'TEST MARKS '!$D$138,"N","Y")</f>
        <v>N</v>
      </c>
    </row>
    <row r="129" spans="4:4">
      <c r="D129" s="307"/>
    </row>
    <row r="130" spans="4:21">
      <c r="D130" s="307"/>
      <c r="O130" s="289" t="s">
        <v>294</v>
      </c>
      <c r="P130" s="289">
        <f t="shared" ref="P130:U130" si="0">COUNTIF(P9:P128,"Y")</f>
        <v>3</v>
      </c>
      <c r="Q130" s="289">
        <f t="shared" si="0"/>
        <v>3</v>
      </c>
      <c r="R130" s="289">
        <f t="shared" si="0"/>
        <v>3</v>
      </c>
      <c r="S130" s="289">
        <f t="shared" si="0"/>
        <v>3</v>
      </c>
      <c r="T130" s="289">
        <f t="shared" si="0"/>
        <v>3</v>
      </c>
      <c r="U130" s="289">
        <f t="shared" si="0"/>
        <v>3</v>
      </c>
    </row>
    <row r="131" ht="20.25" spans="4:21">
      <c r="D131" s="307"/>
      <c r="O131" s="353" t="s">
        <v>296</v>
      </c>
      <c r="P131" s="381">
        <f>P130/'TEST MARKS '!$D$136*100</f>
        <v>2.63157894736842</v>
      </c>
      <c r="Q131" s="381">
        <f>Q130/'TEST MARKS '!$D$136*100</f>
        <v>2.63157894736842</v>
      </c>
      <c r="R131" s="381">
        <f>R130/'TEST MARKS '!$D$136*100</f>
        <v>2.63157894736842</v>
      </c>
      <c r="S131" s="381">
        <f>S130/'TEST MARKS '!$D$136*100</f>
        <v>2.63157894736842</v>
      </c>
      <c r="T131" s="381">
        <f>T130/'TEST MARKS '!$D$136*100</f>
        <v>2.63157894736842</v>
      </c>
      <c r="U131" s="381">
        <f>U130/'TEST MARKS '!$D$136*100</f>
        <v>2.63157894736842</v>
      </c>
    </row>
    <row r="132" spans="4:21">
      <c r="D132" s="307"/>
      <c r="O132" s="357"/>
      <c r="P132" s="357"/>
      <c r="Q132" s="241"/>
      <c r="R132" s="241"/>
      <c r="S132" s="241"/>
      <c r="T132" s="241"/>
      <c r="U132" s="241"/>
    </row>
    <row r="133" spans="4:21">
      <c r="D133" s="307"/>
      <c r="O133" s="357"/>
      <c r="P133" s="357"/>
      <c r="Q133" s="241"/>
      <c r="R133" s="241"/>
      <c r="S133" s="241"/>
      <c r="T133" s="241"/>
      <c r="U133" s="241"/>
    </row>
    <row r="134" spans="4:21">
      <c r="D134" s="307"/>
      <c r="O134" s="357"/>
      <c r="P134" s="357"/>
      <c r="Q134" s="241"/>
      <c r="R134" s="241"/>
      <c r="S134" s="241"/>
      <c r="T134" s="241"/>
      <c r="U134" s="241"/>
    </row>
    <row r="135" ht="18" spans="4:21">
      <c r="D135" s="307"/>
      <c r="O135" s="358" t="s">
        <v>297</v>
      </c>
      <c r="P135" s="358" t="s">
        <v>42</v>
      </c>
      <c r="Q135" s="358" t="s">
        <v>43</v>
      </c>
      <c r="R135" s="358" t="s">
        <v>44</v>
      </c>
      <c r="S135" s="358" t="s">
        <v>45</v>
      </c>
      <c r="T135" s="358"/>
      <c r="U135" s="358" t="s">
        <v>46</v>
      </c>
    </row>
    <row r="136" ht="47.25" spans="4:21">
      <c r="D136" s="307"/>
      <c r="O136" s="272" t="s">
        <v>305</v>
      </c>
      <c r="P136" s="382">
        <f t="shared" ref="P136:U136" si="1">P131</f>
        <v>2.63157894736842</v>
      </c>
      <c r="Q136" s="382">
        <f t="shared" si="1"/>
        <v>2.63157894736842</v>
      </c>
      <c r="R136" s="382">
        <f t="shared" si="1"/>
        <v>2.63157894736842</v>
      </c>
      <c r="S136" s="382">
        <f t="shared" si="1"/>
        <v>2.63157894736842</v>
      </c>
      <c r="T136" s="382">
        <f t="shared" si="1"/>
        <v>2.63157894736842</v>
      </c>
      <c r="U136" s="382">
        <f t="shared" si="1"/>
        <v>2.63157894736842</v>
      </c>
    </row>
    <row r="137" spans="4:4">
      <c r="D137" s="307"/>
    </row>
    <row r="138" spans="4:4">
      <c r="D138" s="307"/>
    </row>
    <row r="139" spans="4:4">
      <c r="D139" s="307"/>
    </row>
    <row r="140" spans="4:4">
      <c r="D140" s="307"/>
    </row>
    <row r="141" spans="4:4">
      <c r="D141" s="307"/>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row r="2012" spans="4:4">
      <c r="D2012" s="307"/>
    </row>
    <row r="2013" spans="4:4">
      <c r="D2013" s="307"/>
    </row>
    <row r="2014" spans="4:4">
      <c r="D2014" s="307"/>
    </row>
    <row r="2015" spans="4:4">
      <c r="D2015" s="307"/>
    </row>
  </sheetData>
  <sheetProtection password="DD83" sheet="1"/>
  <mergeCells count="13">
    <mergeCell ref="B1:I1"/>
    <mergeCell ref="B2:I2"/>
    <mergeCell ref="D3:G3"/>
    <mergeCell ref="B4:I4"/>
    <mergeCell ref="P4:U4"/>
    <mergeCell ref="A5:A8"/>
    <mergeCell ref="B5:B8"/>
    <mergeCell ref="C5:C8"/>
    <mergeCell ref="I5:I6"/>
    <mergeCell ref="D5:E6"/>
    <mergeCell ref="F5:G6"/>
    <mergeCell ref="J5:O6"/>
    <mergeCell ref="P5:U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I106" workbookViewId="0">
      <selection activeCell="P133" sqref="P133"/>
    </sheetView>
  </sheetViews>
  <sheetFormatPr defaultColWidth="17.1428571428571" defaultRowHeight="15.75"/>
  <cols>
    <col min="1" max="1" width="7.71428571428571" style="242" customWidth="1"/>
    <col min="2" max="2" width="39.4285714285714" style="243" customWidth="1"/>
    <col min="3" max="3" width="17.4285714285714" style="314" customWidth="1"/>
    <col min="4" max="4" width="10.1428571428571" style="242" customWidth="1"/>
    <col min="5" max="5" width="11.1428571428571" style="242" customWidth="1"/>
    <col min="6" max="6" width="12.2857142857143" style="314" customWidth="1"/>
    <col min="7" max="7" width="12" style="242" customWidth="1"/>
    <col min="8" max="10" width="13.1428571428571" style="314" customWidth="1"/>
    <col min="11" max="16" width="17.1428571428571" style="242" customWidth="1"/>
    <col min="17" max="21" width="17.1428571428571" style="243" customWidth="1"/>
    <col min="22" max="16384" width="17.1428571428571" style="243"/>
  </cols>
  <sheetData>
    <row r="1" ht="20.25" customHeight="1" spans="2:21">
      <c r="B1" s="246"/>
      <c r="C1" s="246"/>
      <c r="D1" s="315"/>
      <c r="E1" s="315"/>
      <c r="F1" s="315"/>
      <c r="G1" s="315"/>
      <c r="H1" s="315"/>
      <c r="I1" s="315"/>
      <c r="J1" s="315"/>
      <c r="P1" s="333" t="s">
        <v>306</v>
      </c>
      <c r="Q1" s="340"/>
      <c r="R1" s="340"/>
      <c r="S1" s="340"/>
      <c r="T1" s="340"/>
      <c r="U1" s="340"/>
    </row>
    <row r="2" customHeight="1" spans="1:21">
      <c r="A2" s="316" t="s">
        <v>34</v>
      </c>
      <c r="B2" s="316" t="s">
        <v>35</v>
      </c>
      <c r="C2" s="317" t="s">
        <v>36</v>
      </c>
      <c r="D2" s="318" t="s">
        <v>307</v>
      </c>
      <c r="E2" s="318"/>
      <c r="F2" s="318"/>
      <c r="G2" s="318"/>
      <c r="H2" s="318"/>
      <c r="I2" s="318"/>
      <c r="J2" s="334" t="s">
        <v>308</v>
      </c>
      <c r="K2" s="334"/>
      <c r="L2" s="334"/>
      <c r="M2" s="334"/>
      <c r="N2" s="334"/>
      <c r="O2" s="335"/>
      <c r="P2" s="336" t="s">
        <v>286</v>
      </c>
      <c r="Q2" s="341"/>
      <c r="R2" s="341"/>
      <c r="S2" s="341"/>
      <c r="T2" s="341"/>
      <c r="U2" s="342"/>
    </row>
    <row r="3" customHeight="1" spans="1:21">
      <c r="A3" s="319"/>
      <c r="B3" s="319"/>
      <c r="C3" s="320"/>
      <c r="D3" s="318"/>
      <c r="E3" s="318"/>
      <c r="F3" s="318"/>
      <c r="G3" s="318"/>
      <c r="H3" s="318"/>
      <c r="I3" s="318"/>
      <c r="J3" s="334"/>
      <c r="K3" s="334"/>
      <c r="L3" s="334"/>
      <c r="M3" s="334"/>
      <c r="N3" s="334"/>
      <c r="O3" s="335"/>
      <c r="P3" s="337"/>
      <c r="Q3" s="343"/>
      <c r="R3" s="343"/>
      <c r="S3" s="343"/>
      <c r="T3" s="343"/>
      <c r="U3" s="344"/>
    </row>
    <row r="4" customHeight="1" spans="1:21">
      <c r="A4" s="319"/>
      <c r="B4" s="319"/>
      <c r="C4" s="320"/>
      <c r="D4" s="321"/>
      <c r="E4" s="321"/>
      <c r="F4" s="321"/>
      <c r="G4" s="321"/>
      <c r="H4" s="321"/>
      <c r="I4" s="321"/>
      <c r="J4" s="321"/>
      <c r="K4" s="321"/>
      <c r="L4" s="321"/>
      <c r="M4" s="321"/>
      <c r="N4" s="321"/>
      <c r="O4" s="321"/>
      <c r="P4" s="321"/>
      <c r="Q4" s="321"/>
      <c r="R4" s="321"/>
      <c r="S4" s="321"/>
      <c r="T4" s="321"/>
      <c r="U4" s="321"/>
    </row>
    <row r="5" spans="1:21">
      <c r="A5" s="322"/>
      <c r="B5" s="322"/>
      <c r="C5" s="323"/>
      <c r="D5" s="266" t="s">
        <v>42</v>
      </c>
      <c r="E5" s="267" t="s">
        <v>43</v>
      </c>
      <c r="F5" s="268" t="s">
        <v>44</v>
      </c>
      <c r="G5" s="269" t="s">
        <v>45</v>
      </c>
      <c r="H5" s="287" t="s">
        <v>46</v>
      </c>
      <c r="I5" s="288" t="s">
        <v>47</v>
      </c>
      <c r="J5" s="266" t="s">
        <v>42</v>
      </c>
      <c r="K5" s="267" t="s">
        <v>43</v>
      </c>
      <c r="L5" s="268" t="s">
        <v>44</v>
      </c>
      <c r="M5" s="269" t="s">
        <v>45</v>
      </c>
      <c r="N5" s="287" t="s">
        <v>46</v>
      </c>
      <c r="O5" s="288" t="s">
        <v>47</v>
      </c>
      <c r="P5" s="266" t="s">
        <v>42</v>
      </c>
      <c r="Q5" s="267" t="s">
        <v>43</v>
      </c>
      <c r="R5" s="268" t="s">
        <v>44</v>
      </c>
      <c r="S5" s="269" t="s">
        <v>45</v>
      </c>
      <c r="T5" s="287" t="s">
        <v>46</v>
      </c>
      <c r="U5" s="288" t="s">
        <v>47</v>
      </c>
    </row>
    <row r="6" customHeight="1" spans="1:21">
      <c r="A6" s="324">
        <f>'TEST MARKS '!A10</f>
        <v>1</v>
      </c>
      <c r="B6" s="325" t="s">
        <v>49</v>
      </c>
      <c r="C6" s="326" t="s">
        <v>50</v>
      </c>
      <c r="D6" s="327">
        <v>47</v>
      </c>
      <c r="E6" s="324">
        <f>D6</f>
        <v>47</v>
      </c>
      <c r="F6" s="324">
        <f>E6</f>
        <v>47</v>
      </c>
      <c r="G6" s="324">
        <f>F6</f>
        <v>47</v>
      </c>
      <c r="H6" s="324">
        <f>G6</f>
        <v>47</v>
      </c>
      <c r="I6" s="324">
        <f>H6</f>
        <v>47</v>
      </c>
      <c r="J6" s="338">
        <f>D6/'TEST MARKS '!$D$141*100</f>
        <v>58.75</v>
      </c>
      <c r="K6" s="338">
        <f>E6/'TEST MARKS '!$D$141*100</f>
        <v>58.75</v>
      </c>
      <c r="L6" s="338">
        <f>F6/'TEST MARKS '!$D$141*100</f>
        <v>58.75</v>
      </c>
      <c r="M6" s="338">
        <f>G6/'TEST MARKS '!$D$141*100</f>
        <v>58.75</v>
      </c>
      <c r="N6" s="338">
        <f>H6/'TEST MARKS '!$D$141*100</f>
        <v>58.75</v>
      </c>
      <c r="O6" s="338">
        <f>I6/'TEST MARKS '!$D$141*100</f>
        <v>58.75</v>
      </c>
      <c r="P6" s="339" t="str">
        <f>IF(J6&lt;'TEST MARKS '!$D$139,"N","Y")</f>
        <v>Y</v>
      </c>
      <c r="Q6" s="339" t="str">
        <f>IF(K6&lt;'TEST MARKS '!$D$139,"N","Y")</f>
        <v>Y</v>
      </c>
      <c r="R6" s="339" t="str">
        <f>IF(L6&lt;'TEST MARKS '!$D$139,"N","Y")</f>
        <v>Y</v>
      </c>
      <c r="S6" s="339" t="str">
        <f>IF(M6&lt;'TEST MARKS '!$D$139,"N","Y")</f>
        <v>Y</v>
      </c>
      <c r="T6" s="339" t="str">
        <f>IF(N6&lt;'TEST MARKS '!$D$139,"N","Y")</f>
        <v>Y</v>
      </c>
      <c r="U6" s="339" t="str">
        <f>IF(O6&lt;'TEST MARKS '!$D$139,"N","Y")</f>
        <v>Y</v>
      </c>
    </row>
    <row r="7" customHeight="1" spans="1:21">
      <c r="A7" s="324">
        <f>'TEST MARKS '!A11</f>
        <v>2</v>
      </c>
      <c r="B7" s="325" t="s">
        <v>51</v>
      </c>
      <c r="C7" s="326" t="s">
        <v>52</v>
      </c>
      <c r="D7" s="327">
        <v>74</v>
      </c>
      <c r="E7" s="324">
        <f t="shared" ref="E7:F70" si="0">D7</f>
        <v>74</v>
      </c>
      <c r="F7" s="324">
        <f t="shared" si="0"/>
        <v>74</v>
      </c>
      <c r="G7" s="324">
        <f t="shared" ref="G7:I26" si="1">F7</f>
        <v>74</v>
      </c>
      <c r="H7" s="324">
        <f t="shared" si="1"/>
        <v>74</v>
      </c>
      <c r="I7" s="324">
        <f t="shared" si="1"/>
        <v>74</v>
      </c>
      <c r="J7" s="338">
        <f>D7/'TEST MARKS '!$D$141*100</f>
        <v>92.5</v>
      </c>
      <c r="K7" s="338">
        <f>E7/'TEST MARKS '!$D$141*100</f>
        <v>92.5</v>
      </c>
      <c r="L7" s="338">
        <f>F7/'TEST MARKS '!$D$141*100</f>
        <v>92.5</v>
      </c>
      <c r="M7" s="338">
        <f>G7/'TEST MARKS '!$D$141*100</f>
        <v>92.5</v>
      </c>
      <c r="N7" s="338">
        <f>H7/'TEST MARKS '!$D$141*100</f>
        <v>92.5</v>
      </c>
      <c r="O7" s="338">
        <f>I7/'TEST MARKS '!$D$141*100</f>
        <v>92.5</v>
      </c>
      <c r="P7" s="339" t="str">
        <f>IF(J7&lt;'TEST MARKS '!$D$139,"N","Y")</f>
        <v>Y</v>
      </c>
      <c r="Q7" s="339" t="str">
        <f>IF(K7&lt;'TEST MARKS '!$D$139,"N","Y")</f>
        <v>Y</v>
      </c>
      <c r="R7" s="339" t="str">
        <f>IF(L7&lt;'TEST MARKS '!$D$139,"N","Y")</f>
        <v>Y</v>
      </c>
      <c r="S7" s="339" t="str">
        <f>IF(M7&lt;'TEST MARKS '!$D$139,"N","Y")</f>
        <v>Y</v>
      </c>
      <c r="T7" s="339" t="str">
        <f>IF(N7&lt;'TEST MARKS '!$D$139,"N","Y")</f>
        <v>Y</v>
      </c>
      <c r="U7" s="339" t="str">
        <f>IF(O7&lt;'TEST MARKS '!$D$139,"N","Y")</f>
        <v>Y</v>
      </c>
    </row>
    <row r="8" customHeight="1" spans="1:21">
      <c r="A8" s="324">
        <f>'TEST MARKS '!A12</f>
        <v>3</v>
      </c>
      <c r="B8" s="325" t="s">
        <v>53</v>
      </c>
      <c r="C8" s="326" t="s">
        <v>54</v>
      </c>
      <c r="D8" s="327">
        <v>55</v>
      </c>
      <c r="E8" s="324">
        <f t="shared" si="0"/>
        <v>55</v>
      </c>
      <c r="F8" s="324">
        <f t="shared" si="0"/>
        <v>55</v>
      </c>
      <c r="G8" s="324">
        <f t="shared" si="1"/>
        <v>55</v>
      </c>
      <c r="H8" s="324">
        <f t="shared" si="1"/>
        <v>55</v>
      </c>
      <c r="I8" s="324">
        <f t="shared" si="1"/>
        <v>55</v>
      </c>
      <c r="J8" s="338">
        <f>D8/'TEST MARKS '!$D$141*100</f>
        <v>68.75</v>
      </c>
      <c r="K8" s="338">
        <f>E8/'TEST MARKS '!$D$141*100</f>
        <v>68.75</v>
      </c>
      <c r="L8" s="338">
        <f>F8/'TEST MARKS '!$D$141*100</f>
        <v>68.75</v>
      </c>
      <c r="M8" s="338">
        <f>G8/'TEST MARKS '!$D$141*100</f>
        <v>68.75</v>
      </c>
      <c r="N8" s="338">
        <f>H8/'TEST MARKS '!$D$141*100</f>
        <v>68.75</v>
      </c>
      <c r="O8" s="338">
        <f>I8/'TEST MARKS '!$D$141*100</f>
        <v>68.75</v>
      </c>
      <c r="P8" s="339" t="str">
        <f>IF(J8&lt;'TEST MARKS '!$D$139,"N","Y")</f>
        <v>Y</v>
      </c>
      <c r="Q8" s="339" t="str">
        <f>IF(K8&lt;'TEST MARKS '!$D$139,"N","Y")</f>
        <v>Y</v>
      </c>
      <c r="R8" s="339" t="str">
        <f>IF(L8&lt;'TEST MARKS '!$D$139,"N","Y")</f>
        <v>Y</v>
      </c>
      <c r="S8" s="339" t="str">
        <f>IF(M8&lt;'TEST MARKS '!$D$139,"N","Y")</f>
        <v>Y</v>
      </c>
      <c r="T8" s="339" t="str">
        <f>IF(N8&lt;'TEST MARKS '!$D$139,"N","Y")</f>
        <v>Y</v>
      </c>
      <c r="U8" s="339" t="str">
        <f>IF(O8&lt;'TEST MARKS '!$D$139,"N","Y")</f>
        <v>Y</v>
      </c>
    </row>
    <row r="9" customHeight="1" spans="1:21">
      <c r="A9" s="324">
        <f>'TEST MARKS '!A13</f>
        <v>4</v>
      </c>
      <c r="B9" s="325" t="s">
        <v>55</v>
      </c>
      <c r="C9" s="326" t="s">
        <v>56</v>
      </c>
      <c r="D9" s="327">
        <v>66</v>
      </c>
      <c r="E9" s="324">
        <f t="shared" si="0"/>
        <v>66</v>
      </c>
      <c r="F9" s="324">
        <f t="shared" si="0"/>
        <v>66</v>
      </c>
      <c r="G9" s="324">
        <f t="shared" si="1"/>
        <v>66</v>
      </c>
      <c r="H9" s="324">
        <f t="shared" si="1"/>
        <v>66</v>
      </c>
      <c r="I9" s="324">
        <f t="shared" si="1"/>
        <v>66</v>
      </c>
      <c r="J9" s="338">
        <f>D9/'TEST MARKS '!$D$141*100</f>
        <v>82.5</v>
      </c>
      <c r="K9" s="338">
        <f>E9/'TEST MARKS '!$D$141*100</f>
        <v>82.5</v>
      </c>
      <c r="L9" s="338">
        <f>F9/'TEST MARKS '!$D$141*100</f>
        <v>82.5</v>
      </c>
      <c r="M9" s="338">
        <f>G9/'TEST MARKS '!$D$141*100</f>
        <v>82.5</v>
      </c>
      <c r="N9" s="338">
        <f>H9/'TEST MARKS '!$D$141*100</f>
        <v>82.5</v>
      </c>
      <c r="O9" s="338">
        <f>I9/'TEST MARKS '!$D$141*100</f>
        <v>82.5</v>
      </c>
      <c r="P9" s="339" t="str">
        <f>IF(J9&lt;'TEST MARKS '!$D$139,"N","Y")</f>
        <v>Y</v>
      </c>
      <c r="Q9" s="339" t="str">
        <f>IF(K9&lt;'TEST MARKS '!$D$139,"N","Y")</f>
        <v>Y</v>
      </c>
      <c r="R9" s="339" t="str">
        <f>IF(L9&lt;'TEST MARKS '!$D$139,"N","Y")</f>
        <v>Y</v>
      </c>
      <c r="S9" s="339" t="str">
        <f>IF(M9&lt;'TEST MARKS '!$D$139,"N","Y")</f>
        <v>Y</v>
      </c>
      <c r="T9" s="339" t="str">
        <f>IF(N9&lt;'TEST MARKS '!$D$139,"N","Y")</f>
        <v>Y</v>
      </c>
      <c r="U9" s="339" t="str">
        <f>IF(O9&lt;'TEST MARKS '!$D$139,"N","Y")</f>
        <v>Y</v>
      </c>
    </row>
    <row r="10" customHeight="1" spans="1:21">
      <c r="A10" s="324">
        <f>'TEST MARKS '!A14</f>
        <v>5</v>
      </c>
      <c r="B10" s="325" t="s">
        <v>57</v>
      </c>
      <c r="C10" s="326" t="s">
        <v>58</v>
      </c>
      <c r="D10" s="327">
        <v>66</v>
      </c>
      <c r="E10" s="324">
        <f t="shared" si="0"/>
        <v>66</v>
      </c>
      <c r="F10" s="324">
        <f t="shared" si="0"/>
        <v>66</v>
      </c>
      <c r="G10" s="324">
        <f t="shared" si="1"/>
        <v>66</v>
      </c>
      <c r="H10" s="324">
        <f t="shared" si="1"/>
        <v>66</v>
      </c>
      <c r="I10" s="324">
        <f t="shared" si="1"/>
        <v>66</v>
      </c>
      <c r="J10" s="338">
        <f>D10/'TEST MARKS '!$D$141*100</f>
        <v>82.5</v>
      </c>
      <c r="K10" s="338">
        <f>E10/'TEST MARKS '!$D$141*100</f>
        <v>82.5</v>
      </c>
      <c r="L10" s="338">
        <f>F10/'TEST MARKS '!$D$141*100</f>
        <v>82.5</v>
      </c>
      <c r="M10" s="338">
        <f>G10/'TEST MARKS '!$D$141*100</f>
        <v>82.5</v>
      </c>
      <c r="N10" s="338">
        <f>H10/'TEST MARKS '!$D$141*100</f>
        <v>82.5</v>
      </c>
      <c r="O10" s="338">
        <f>I10/'TEST MARKS '!$D$141*100</f>
        <v>82.5</v>
      </c>
      <c r="P10" s="339" t="str">
        <f>IF(J10&lt;'TEST MARKS '!$D$139,"N","Y")</f>
        <v>Y</v>
      </c>
      <c r="Q10" s="339" t="str">
        <f>IF(K10&lt;'TEST MARKS '!$D$139,"N","Y")</f>
        <v>Y</v>
      </c>
      <c r="R10" s="339" t="str">
        <f>IF(L10&lt;'TEST MARKS '!$D$139,"N","Y")</f>
        <v>Y</v>
      </c>
      <c r="S10" s="339" t="str">
        <f>IF(M10&lt;'TEST MARKS '!$D$139,"N","Y")</f>
        <v>Y</v>
      </c>
      <c r="T10" s="339" t="str">
        <f>IF(N10&lt;'TEST MARKS '!$D$139,"N","Y")</f>
        <v>Y</v>
      </c>
      <c r="U10" s="339" t="str">
        <f>IF(O10&lt;'TEST MARKS '!$D$139,"N","Y")</f>
        <v>Y</v>
      </c>
    </row>
    <row r="11" customHeight="1" spans="1:21">
      <c r="A11" s="324">
        <f>'TEST MARKS '!A15</f>
        <v>6</v>
      </c>
      <c r="B11" s="325" t="s">
        <v>59</v>
      </c>
      <c r="C11" s="326" t="s">
        <v>60</v>
      </c>
      <c r="D11" s="327">
        <v>68</v>
      </c>
      <c r="E11" s="324">
        <f t="shared" si="0"/>
        <v>68</v>
      </c>
      <c r="F11" s="324">
        <f t="shared" si="0"/>
        <v>68</v>
      </c>
      <c r="G11" s="324">
        <f t="shared" si="1"/>
        <v>68</v>
      </c>
      <c r="H11" s="324">
        <f t="shared" si="1"/>
        <v>68</v>
      </c>
      <c r="I11" s="324">
        <f t="shared" si="1"/>
        <v>68</v>
      </c>
      <c r="J11" s="338">
        <f>D11/'TEST MARKS '!$D$141*100</f>
        <v>85</v>
      </c>
      <c r="K11" s="338">
        <f>E11/'TEST MARKS '!$D$141*100</f>
        <v>85</v>
      </c>
      <c r="L11" s="338">
        <f>F11/'TEST MARKS '!$D$141*100</f>
        <v>85</v>
      </c>
      <c r="M11" s="338">
        <f>G11/'TEST MARKS '!$D$141*100</f>
        <v>85</v>
      </c>
      <c r="N11" s="338">
        <f>H11/'TEST MARKS '!$D$141*100</f>
        <v>85</v>
      </c>
      <c r="O11" s="338">
        <f>I11/'TEST MARKS '!$D$141*100</f>
        <v>85</v>
      </c>
      <c r="P11" s="339" t="str">
        <f>IF(J11&lt;'TEST MARKS '!$D$139,"N","Y")</f>
        <v>Y</v>
      </c>
      <c r="Q11" s="339" t="str">
        <f>IF(K11&lt;'TEST MARKS '!$D$139,"N","Y")</f>
        <v>Y</v>
      </c>
      <c r="R11" s="339" t="str">
        <f>IF(L11&lt;'TEST MARKS '!$D$139,"N","Y")</f>
        <v>Y</v>
      </c>
      <c r="S11" s="339" t="str">
        <f>IF(M11&lt;'TEST MARKS '!$D$139,"N","Y")</f>
        <v>Y</v>
      </c>
      <c r="T11" s="339" t="str">
        <f>IF(N11&lt;'TEST MARKS '!$D$139,"N","Y")</f>
        <v>Y</v>
      </c>
      <c r="U11" s="339" t="str">
        <f>IF(O11&lt;'TEST MARKS '!$D$139,"N","Y")</f>
        <v>Y</v>
      </c>
    </row>
    <row r="12" customHeight="1" spans="1:21">
      <c r="A12" s="324">
        <f>'TEST MARKS '!A16</f>
        <v>7</v>
      </c>
      <c r="B12" s="325" t="s">
        <v>61</v>
      </c>
      <c r="C12" s="326" t="s">
        <v>62</v>
      </c>
      <c r="D12" s="327">
        <v>51</v>
      </c>
      <c r="E12" s="324">
        <f t="shared" si="0"/>
        <v>51</v>
      </c>
      <c r="F12" s="324">
        <f t="shared" si="0"/>
        <v>51</v>
      </c>
      <c r="G12" s="324">
        <f t="shared" si="1"/>
        <v>51</v>
      </c>
      <c r="H12" s="324">
        <f t="shared" si="1"/>
        <v>51</v>
      </c>
      <c r="I12" s="324">
        <f t="shared" si="1"/>
        <v>51</v>
      </c>
      <c r="J12" s="338">
        <f>D12/'TEST MARKS '!$D$141*100</f>
        <v>63.75</v>
      </c>
      <c r="K12" s="338">
        <f>E12/'TEST MARKS '!$D$141*100</f>
        <v>63.75</v>
      </c>
      <c r="L12" s="338">
        <f>F12/'TEST MARKS '!$D$141*100</f>
        <v>63.75</v>
      </c>
      <c r="M12" s="338">
        <f>G12/'TEST MARKS '!$D$141*100</f>
        <v>63.75</v>
      </c>
      <c r="N12" s="338">
        <f>H12/'TEST MARKS '!$D$141*100</f>
        <v>63.75</v>
      </c>
      <c r="O12" s="338">
        <f>I12/'TEST MARKS '!$D$141*100</f>
        <v>63.75</v>
      </c>
      <c r="P12" s="339" t="str">
        <f>IF(J12&lt;'TEST MARKS '!$D$139,"N","Y")</f>
        <v>Y</v>
      </c>
      <c r="Q12" s="339" t="str">
        <f>IF(K12&lt;'TEST MARKS '!$D$139,"N","Y")</f>
        <v>Y</v>
      </c>
      <c r="R12" s="339" t="str">
        <f>IF(L12&lt;'TEST MARKS '!$D$139,"N","Y")</f>
        <v>Y</v>
      </c>
      <c r="S12" s="339" t="str">
        <f>IF(M12&lt;'TEST MARKS '!$D$139,"N","Y")</f>
        <v>Y</v>
      </c>
      <c r="T12" s="339" t="str">
        <f>IF(N12&lt;'TEST MARKS '!$D$139,"N","Y")</f>
        <v>Y</v>
      </c>
      <c r="U12" s="339" t="str">
        <f>IF(O12&lt;'TEST MARKS '!$D$139,"N","Y")</f>
        <v>Y</v>
      </c>
    </row>
    <row r="13" customHeight="1" spans="1:21">
      <c r="A13" s="324">
        <f>'TEST MARKS '!A17</f>
        <v>8</v>
      </c>
      <c r="B13" s="325" t="s">
        <v>63</v>
      </c>
      <c r="C13" s="326" t="s">
        <v>64</v>
      </c>
      <c r="D13" s="327">
        <v>69</v>
      </c>
      <c r="E13" s="324">
        <f t="shared" si="0"/>
        <v>69</v>
      </c>
      <c r="F13" s="324">
        <f t="shared" si="0"/>
        <v>69</v>
      </c>
      <c r="G13" s="324">
        <f t="shared" si="1"/>
        <v>69</v>
      </c>
      <c r="H13" s="324">
        <f t="shared" si="1"/>
        <v>69</v>
      </c>
      <c r="I13" s="324">
        <f t="shared" si="1"/>
        <v>69</v>
      </c>
      <c r="J13" s="338">
        <f>D13/'TEST MARKS '!$D$141*100</f>
        <v>86.25</v>
      </c>
      <c r="K13" s="338">
        <f>E13/'TEST MARKS '!$D$141*100</f>
        <v>86.25</v>
      </c>
      <c r="L13" s="338">
        <f>F13/'TEST MARKS '!$D$141*100</f>
        <v>86.25</v>
      </c>
      <c r="M13" s="338">
        <f>G13/'TEST MARKS '!$D$141*100</f>
        <v>86.25</v>
      </c>
      <c r="N13" s="338">
        <f>H13/'TEST MARKS '!$D$141*100</f>
        <v>86.25</v>
      </c>
      <c r="O13" s="338">
        <f>I13/'TEST MARKS '!$D$141*100</f>
        <v>86.25</v>
      </c>
      <c r="P13" s="339" t="str">
        <f>IF(J13&lt;'TEST MARKS '!$D$139,"N","Y")</f>
        <v>Y</v>
      </c>
      <c r="Q13" s="339" t="str">
        <f>IF(K13&lt;'TEST MARKS '!$D$139,"N","Y")</f>
        <v>Y</v>
      </c>
      <c r="R13" s="339" t="str">
        <f>IF(L13&lt;'TEST MARKS '!$D$139,"N","Y")</f>
        <v>Y</v>
      </c>
      <c r="S13" s="339" t="str">
        <f>IF(M13&lt;'TEST MARKS '!$D$139,"N","Y")</f>
        <v>Y</v>
      </c>
      <c r="T13" s="339" t="str">
        <f>IF(N13&lt;'TEST MARKS '!$D$139,"N","Y")</f>
        <v>Y</v>
      </c>
      <c r="U13" s="339" t="str">
        <f>IF(O13&lt;'TEST MARKS '!$D$139,"N","Y")</f>
        <v>Y</v>
      </c>
    </row>
    <row r="14" customHeight="1" spans="1:21">
      <c r="A14" s="324">
        <f>'TEST MARKS '!A18</f>
        <v>9</v>
      </c>
      <c r="B14" s="325" t="s">
        <v>65</v>
      </c>
      <c r="C14" s="326" t="s">
        <v>66</v>
      </c>
      <c r="D14" s="327">
        <v>37</v>
      </c>
      <c r="E14" s="324">
        <f t="shared" si="0"/>
        <v>37</v>
      </c>
      <c r="F14" s="324">
        <f t="shared" si="0"/>
        <v>37</v>
      </c>
      <c r="G14" s="324">
        <f t="shared" si="1"/>
        <v>37</v>
      </c>
      <c r="H14" s="324">
        <f t="shared" si="1"/>
        <v>37</v>
      </c>
      <c r="I14" s="324">
        <f t="shared" si="1"/>
        <v>37</v>
      </c>
      <c r="J14" s="338">
        <f>D14/'TEST MARKS '!$D$141*100</f>
        <v>46.25</v>
      </c>
      <c r="K14" s="338">
        <f>E14/'TEST MARKS '!$D$141*100</f>
        <v>46.25</v>
      </c>
      <c r="L14" s="338">
        <f>F14/'TEST MARKS '!$D$141*100</f>
        <v>46.25</v>
      </c>
      <c r="M14" s="338">
        <f>G14/'TEST MARKS '!$D$141*100</f>
        <v>46.25</v>
      </c>
      <c r="N14" s="338">
        <f>H14/'TEST MARKS '!$D$141*100</f>
        <v>46.25</v>
      </c>
      <c r="O14" s="338">
        <f>I14/'TEST MARKS '!$D$141*100</f>
        <v>46.25</v>
      </c>
      <c r="P14" s="339" t="str">
        <f>IF(J14&lt;'TEST MARKS '!$D$139,"N","Y")</f>
        <v>N</v>
      </c>
      <c r="Q14" s="339" t="str">
        <f>IF(K14&lt;'TEST MARKS '!$D$139,"N","Y")</f>
        <v>N</v>
      </c>
      <c r="R14" s="339" t="str">
        <f>IF(L14&lt;'TEST MARKS '!$D$139,"N","Y")</f>
        <v>N</v>
      </c>
      <c r="S14" s="339" t="str">
        <f>IF(M14&lt;'TEST MARKS '!$D$139,"N","Y")</f>
        <v>N</v>
      </c>
      <c r="T14" s="339" t="str">
        <f>IF(N14&lt;'TEST MARKS '!$D$139,"N","Y")</f>
        <v>N</v>
      </c>
      <c r="U14" s="339" t="str">
        <f>IF(O14&lt;'TEST MARKS '!$D$139,"N","Y")</f>
        <v>N</v>
      </c>
    </row>
    <row r="15" customHeight="1" spans="1:21">
      <c r="A15" s="324">
        <f>'TEST MARKS '!A19</f>
        <v>10</v>
      </c>
      <c r="B15" s="325" t="s">
        <v>67</v>
      </c>
      <c r="C15" s="326" t="s">
        <v>68</v>
      </c>
      <c r="D15" s="327">
        <v>67</v>
      </c>
      <c r="E15" s="324">
        <f t="shared" si="0"/>
        <v>67</v>
      </c>
      <c r="F15" s="324">
        <f t="shared" si="0"/>
        <v>67</v>
      </c>
      <c r="G15" s="324">
        <f t="shared" si="1"/>
        <v>67</v>
      </c>
      <c r="H15" s="324">
        <f t="shared" si="1"/>
        <v>67</v>
      </c>
      <c r="I15" s="324">
        <f t="shared" si="1"/>
        <v>67</v>
      </c>
      <c r="J15" s="338">
        <f>D15/'TEST MARKS '!$D$141*100</f>
        <v>83.75</v>
      </c>
      <c r="K15" s="338">
        <f>E15/'TEST MARKS '!$D$141*100</f>
        <v>83.75</v>
      </c>
      <c r="L15" s="338">
        <f>F15/'TEST MARKS '!$D$141*100</f>
        <v>83.75</v>
      </c>
      <c r="M15" s="338">
        <f>G15/'TEST MARKS '!$D$141*100</f>
        <v>83.75</v>
      </c>
      <c r="N15" s="338">
        <f>H15/'TEST MARKS '!$D$141*100</f>
        <v>83.75</v>
      </c>
      <c r="O15" s="338">
        <f>I15/'TEST MARKS '!$D$141*100</f>
        <v>83.75</v>
      </c>
      <c r="P15" s="339" t="str">
        <f>IF(J15&lt;'TEST MARKS '!$D$139,"N","Y")</f>
        <v>Y</v>
      </c>
      <c r="Q15" s="339" t="str">
        <f>IF(K15&lt;'TEST MARKS '!$D$139,"N","Y")</f>
        <v>Y</v>
      </c>
      <c r="R15" s="339" t="str">
        <f>IF(L15&lt;'TEST MARKS '!$D$139,"N","Y")</f>
        <v>Y</v>
      </c>
      <c r="S15" s="339" t="str">
        <f>IF(M15&lt;'TEST MARKS '!$D$139,"N","Y")</f>
        <v>Y</v>
      </c>
      <c r="T15" s="339" t="str">
        <f>IF(N15&lt;'TEST MARKS '!$D$139,"N","Y")</f>
        <v>Y</v>
      </c>
      <c r="U15" s="339" t="str">
        <f>IF(O15&lt;'TEST MARKS '!$D$139,"N","Y")</f>
        <v>Y</v>
      </c>
    </row>
    <row r="16" customHeight="1" spans="1:21">
      <c r="A16" s="324">
        <f>'TEST MARKS '!A20</f>
        <v>11</v>
      </c>
      <c r="B16" s="325" t="s">
        <v>69</v>
      </c>
      <c r="C16" s="326" t="s">
        <v>70</v>
      </c>
      <c r="D16" s="327">
        <v>75</v>
      </c>
      <c r="E16" s="324">
        <f t="shared" si="0"/>
        <v>75</v>
      </c>
      <c r="F16" s="324">
        <f t="shared" si="0"/>
        <v>75</v>
      </c>
      <c r="G16" s="324">
        <f t="shared" si="1"/>
        <v>75</v>
      </c>
      <c r="H16" s="324">
        <f t="shared" si="1"/>
        <v>75</v>
      </c>
      <c r="I16" s="324">
        <f t="shared" si="1"/>
        <v>75</v>
      </c>
      <c r="J16" s="338">
        <f>D16/'TEST MARKS '!$D$141*100</f>
        <v>93.75</v>
      </c>
      <c r="K16" s="338">
        <f>E16/'TEST MARKS '!$D$141*100</f>
        <v>93.75</v>
      </c>
      <c r="L16" s="338">
        <f>F16/'TEST MARKS '!$D$141*100</f>
        <v>93.75</v>
      </c>
      <c r="M16" s="338">
        <f>G16/'TEST MARKS '!$D$141*100</f>
        <v>93.75</v>
      </c>
      <c r="N16" s="338">
        <f>H16/'TEST MARKS '!$D$141*100</f>
        <v>93.75</v>
      </c>
      <c r="O16" s="338">
        <f>I16/'TEST MARKS '!$D$141*100</f>
        <v>93.75</v>
      </c>
      <c r="P16" s="339" t="str">
        <f>IF(J16&lt;'TEST MARKS '!$D$139,"N","Y")</f>
        <v>Y</v>
      </c>
      <c r="Q16" s="339" t="str">
        <f>IF(K16&lt;'TEST MARKS '!$D$139,"N","Y")</f>
        <v>Y</v>
      </c>
      <c r="R16" s="339" t="str">
        <f>IF(L16&lt;'TEST MARKS '!$D$139,"N","Y")</f>
        <v>Y</v>
      </c>
      <c r="S16" s="339" t="str">
        <f>IF(M16&lt;'TEST MARKS '!$D$139,"N","Y")</f>
        <v>Y</v>
      </c>
      <c r="T16" s="339" t="str">
        <f>IF(N16&lt;'TEST MARKS '!$D$139,"N","Y")</f>
        <v>Y</v>
      </c>
      <c r="U16" s="339" t="str">
        <f>IF(O16&lt;'TEST MARKS '!$D$139,"N","Y")</f>
        <v>Y</v>
      </c>
    </row>
    <row r="17" customHeight="1" spans="1:21">
      <c r="A17" s="324">
        <f>'TEST MARKS '!A21</f>
        <v>12</v>
      </c>
      <c r="B17" s="325" t="s">
        <v>71</v>
      </c>
      <c r="C17" s="326" t="s">
        <v>72</v>
      </c>
      <c r="D17" s="327">
        <v>47</v>
      </c>
      <c r="E17" s="324">
        <f t="shared" si="0"/>
        <v>47</v>
      </c>
      <c r="F17" s="324">
        <f t="shared" si="0"/>
        <v>47</v>
      </c>
      <c r="G17" s="324">
        <f t="shared" si="1"/>
        <v>47</v>
      </c>
      <c r="H17" s="324">
        <f t="shared" si="1"/>
        <v>47</v>
      </c>
      <c r="I17" s="324">
        <f t="shared" si="1"/>
        <v>47</v>
      </c>
      <c r="J17" s="338">
        <f>D17/'TEST MARKS '!$D$141*100</f>
        <v>58.75</v>
      </c>
      <c r="K17" s="338">
        <f>E17/'TEST MARKS '!$D$141*100</f>
        <v>58.75</v>
      </c>
      <c r="L17" s="338">
        <f>F17/'TEST MARKS '!$D$141*100</f>
        <v>58.75</v>
      </c>
      <c r="M17" s="338">
        <f>G17/'TEST MARKS '!$D$141*100</f>
        <v>58.75</v>
      </c>
      <c r="N17" s="338">
        <f>H17/'TEST MARKS '!$D$141*100</f>
        <v>58.75</v>
      </c>
      <c r="O17" s="338">
        <f>I17/'TEST MARKS '!$D$141*100</f>
        <v>58.75</v>
      </c>
      <c r="P17" s="339" t="str">
        <f>IF(J17&lt;'TEST MARKS '!$D$139,"N","Y")</f>
        <v>Y</v>
      </c>
      <c r="Q17" s="339" t="str">
        <f>IF(K17&lt;'TEST MARKS '!$D$139,"N","Y")</f>
        <v>Y</v>
      </c>
      <c r="R17" s="339" t="str">
        <f>IF(L17&lt;'TEST MARKS '!$D$139,"N","Y")</f>
        <v>Y</v>
      </c>
      <c r="S17" s="339" t="str">
        <f>IF(M17&lt;'TEST MARKS '!$D$139,"N","Y")</f>
        <v>Y</v>
      </c>
      <c r="T17" s="339" t="str">
        <f>IF(N17&lt;'TEST MARKS '!$D$139,"N","Y")</f>
        <v>Y</v>
      </c>
      <c r="U17" s="339" t="str">
        <f>IF(O17&lt;'TEST MARKS '!$D$139,"N","Y")</f>
        <v>Y</v>
      </c>
    </row>
    <row r="18" customHeight="1" spans="1:21">
      <c r="A18" s="324">
        <f>'TEST MARKS '!A22</f>
        <v>13</v>
      </c>
      <c r="B18" s="325" t="s">
        <v>73</v>
      </c>
      <c r="C18" s="326" t="s">
        <v>74</v>
      </c>
      <c r="D18" s="327">
        <v>68</v>
      </c>
      <c r="E18" s="324">
        <f t="shared" si="0"/>
        <v>68</v>
      </c>
      <c r="F18" s="324">
        <f t="shared" si="0"/>
        <v>68</v>
      </c>
      <c r="G18" s="324">
        <f t="shared" si="1"/>
        <v>68</v>
      </c>
      <c r="H18" s="324">
        <f t="shared" si="1"/>
        <v>68</v>
      </c>
      <c r="I18" s="324">
        <f t="shared" si="1"/>
        <v>68</v>
      </c>
      <c r="J18" s="338">
        <f>D18/'TEST MARKS '!$D$141*100</f>
        <v>85</v>
      </c>
      <c r="K18" s="338">
        <f>E18/'TEST MARKS '!$D$141*100</f>
        <v>85</v>
      </c>
      <c r="L18" s="338">
        <f>F18/'TEST MARKS '!$D$141*100</f>
        <v>85</v>
      </c>
      <c r="M18" s="338">
        <f>G18/'TEST MARKS '!$D$141*100</f>
        <v>85</v>
      </c>
      <c r="N18" s="338">
        <f>H18/'TEST MARKS '!$D$141*100</f>
        <v>85</v>
      </c>
      <c r="O18" s="338">
        <f>I18/'TEST MARKS '!$D$141*100</f>
        <v>85</v>
      </c>
      <c r="P18" s="339" t="str">
        <f>IF(J18&lt;'TEST MARKS '!$D$139,"N","Y")</f>
        <v>Y</v>
      </c>
      <c r="Q18" s="339" t="str">
        <f>IF(K18&lt;'TEST MARKS '!$D$139,"N","Y")</f>
        <v>Y</v>
      </c>
      <c r="R18" s="339" t="str">
        <f>IF(L18&lt;'TEST MARKS '!$D$139,"N","Y")</f>
        <v>Y</v>
      </c>
      <c r="S18" s="339" t="str">
        <f>IF(M18&lt;'TEST MARKS '!$D$139,"N","Y")</f>
        <v>Y</v>
      </c>
      <c r="T18" s="339" t="str">
        <f>IF(N18&lt;'TEST MARKS '!$D$139,"N","Y")</f>
        <v>Y</v>
      </c>
      <c r="U18" s="339" t="str">
        <f>IF(O18&lt;'TEST MARKS '!$D$139,"N","Y")</f>
        <v>Y</v>
      </c>
    </row>
    <row r="19" customHeight="1" spans="1:21">
      <c r="A19" s="324">
        <f>'TEST MARKS '!A23</f>
        <v>14</v>
      </c>
      <c r="B19" s="325" t="s">
        <v>75</v>
      </c>
      <c r="C19" s="326" t="s">
        <v>76</v>
      </c>
      <c r="D19" s="327">
        <v>60</v>
      </c>
      <c r="E19" s="324">
        <f t="shared" si="0"/>
        <v>60</v>
      </c>
      <c r="F19" s="324">
        <f t="shared" si="0"/>
        <v>60</v>
      </c>
      <c r="G19" s="324">
        <f t="shared" si="1"/>
        <v>60</v>
      </c>
      <c r="H19" s="324">
        <f t="shared" si="1"/>
        <v>60</v>
      </c>
      <c r="I19" s="324">
        <f t="shared" si="1"/>
        <v>60</v>
      </c>
      <c r="J19" s="338">
        <f>D19/'TEST MARKS '!$D$141*100</f>
        <v>75</v>
      </c>
      <c r="K19" s="338">
        <f>E19/'TEST MARKS '!$D$141*100</f>
        <v>75</v>
      </c>
      <c r="L19" s="338">
        <f>F19/'TEST MARKS '!$D$141*100</f>
        <v>75</v>
      </c>
      <c r="M19" s="338">
        <f>G19/'TEST MARKS '!$D$141*100</f>
        <v>75</v>
      </c>
      <c r="N19" s="338">
        <f>H19/'TEST MARKS '!$D$141*100</f>
        <v>75</v>
      </c>
      <c r="O19" s="338">
        <f>I19/'TEST MARKS '!$D$141*100</f>
        <v>75</v>
      </c>
      <c r="P19" s="339" t="str">
        <f>IF(J19&lt;'TEST MARKS '!$D$139,"N","Y")</f>
        <v>Y</v>
      </c>
      <c r="Q19" s="339" t="str">
        <f>IF(K19&lt;'TEST MARKS '!$D$139,"N","Y")</f>
        <v>Y</v>
      </c>
      <c r="R19" s="339" t="str">
        <f>IF(L19&lt;'TEST MARKS '!$D$139,"N","Y")</f>
        <v>Y</v>
      </c>
      <c r="S19" s="339" t="str">
        <f>IF(M19&lt;'TEST MARKS '!$D$139,"N","Y")</f>
        <v>Y</v>
      </c>
      <c r="T19" s="339" t="str">
        <f>IF(N19&lt;'TEST MARKS '!$D$139,"N","Y")</f>
        <v>Y</v>
      </c>
      <c r="U19" s="339" t="str">
        <f>IF(O19&lt;'TEST MARKS '!$D$139,"N","Y")</f>
        <v>Y</v>
      </c>
    </row>
    <row r="20" customHeight="1" spans="1:21">
      <c r="A20" s="324">
        <f>'TEST MARKS '!A24</f>
        <v>15</v>
      </c>
      <c r="B20" s="325" t="s">
        <v>77</v>
      </c>
      <c r="C20" s="326" t="s">
        <v>78</v>
      </c>
      <c r="D20" s="327">
        <v>79</v>
      </c>
      <c r="E20" s="324">
        <f t="shared" si="0"/>
        <v>79</v>
      </c>
      <c r="F20" s="324">
        <f t="shared" si="0"/>
        <v>79</v>
      </c>
      <c r="G20" s="324">
        <f t="shared" si="1"/>
        <v>79</v>
      </c>
      <c r="H20" s="324">
        <f t="shared" si="1"/>
        <v>79</v>
      </c>
      <c r="I20" s="324">
        <f t="shared" si="1"/>
        <v>79</v>
      </c>
      <c r="J20" s="338">
        <f>D20/'TEST MARKS '!$D$141*100</f>
        <v>98.75</v>
      </c>
      <c r="K20" s="338">
        <f>E20/'TEST MARKS '!$D$141*100</f>
        <v>98.75</v>
      </c>
      <c r="L20" s="338">
        <f>F20/'TEST MARKS '!$D$141*100</f>
        <v>98.75</v>
      </c>
      <c r="M20" s="338">
        <f>G20/'TEST MARKS '!$D$141*100</f>
        <v>98.75</v>
      </c>
      <c r="N20" s="338">
        <f>H20/'TEST MARKS '!$D$141*100</f>
        <v>98.75</v>
      </c>
      <c r="O20" s="338">
        <f>I20/'TEST MARKS '!$D$141*100</f>
        <v>98.75</v>
      </c>
      <c r="P20" s="339" t="str">
        <f>IF(J20&lt;'TEST MARKS '!$D$139,"N","Y")</f>
        <v>Y</v>
      </c>
      <c r="Q20" s="339" t="str">
        <f>IF(K20&lt;'TEST MARKS '!$D$139,"N","Y")</f>
        <v>Y</v>
      </c>
      <c r="R20" s="339" t="str">
        <f>IF(L20&lt;'TEST MARKS '!$D$139,"N","Y")</f>
        <v>Y</v>
      </c>
      <c r="S20" s="339" t="str">
        <f>IF(M20&lt;'TEST MARKS '!$D$139,"N","Y")</f>
        <v>Y</v>
      </c>
      <c r="T20" s="339" t="str">
        <f>IF(N20&lt;'TEST MARKS '!$D$139,"N","Y")</f>
        <v>Y</v>
      </c>
      <c r="U20" s="339" t="str">
        <f>IF(O20&lt;'TEST MARKS '!$D$139,"N","Y")</f>
        <v>Y</v>
      </c>
    </row>
    <row r="21" customHeight="1" spans="1:21">
      <c r="A21" s="324">
        <f>'TEST MARKS '!A25</f>
        <v>16</v>
      </c>
      <c r="B21" s="325" t="s">
        <v>79</v>
      </c>
      <c r="C21" s="326" t="s">
        <v>80</v>
      </c>
      <c r="D21" s="327">
        <v>60</v>
      </c>
      <c r="E21" s="324">
        <f t="shared" si="0"/>
        <v>60</v>
      </c>
      <c r="F21" s="324">
        <f t="shared" si="0"/>
        <v>60</v>
      </c>
      <c r="G21" s="324">
        <f t="shared" si="1"/>
        <v>60</v>
      </c>
      <c r="H21" s="324">
        <f t="shared" si="1"/>
        <v>60</v>
      </c>
      <c r="I21" s="324">
        <f t="shared" si="1"/>
        <v>60</v>
      </c>
      <c r="J21" s="338">
        <f>D21/'TEST MARKS '!$D$141*100</f>
        <v>75</v>
      </c>
      <c r="K21" s="338">
        <f>E21/'TEST MARKS '!$D$141*100</f>
        <v>75</v>
      </c>
      <c r="L21" s="338">
        <f>F21/'TEST MARKS '!$D$141*100</f>
        <v>75</v>
      </c>
      <c r="M21" s="338">
        <f>G21/'TEST MARKS '!$D$141*100</f>
        <v>75</v>
      </c>
      <c r="N21" s="338">
        <f>H21/'TEST MARKS '!$D$141*100</f>
        <v>75</v>
      </c>
      <c r="O21" s="338">
        <f>I21/'TEST MARKS '!$D$141*100</f>
        <v>75</v>
      </c>
      <c r="P21" s="339" t="str">
        <f>IF(J21&lt;'TEST MARKS '!$D$139,"N","Y")</f>
        <v>Y</v>
      </c>
      <c r="Q21" s="339" t="str">
        <f>IF(K21&lt;'TEST MARKS '!$D$139,"N","Y")</f>
        <v>Y</v>
      </c>
      <c r="R21" s="339" t="str">
        <f>IF(L21&lt;'TEST MARKS '!$D$139,"N","Y")</f>
        <v>Y</v>
      </c>
      <c r="S21" s="339" t="str">
        <f>IF(M21&lt;'TEST MARKS '!$D$139,"N","Y")</f>
        <v>Y</v>
      </c>
      <c r="T21" s="339" t="str">
        <f>IF(N21&lt;'TEST MARKS '!$D$139,"N","Y")</f>
        <v>Y</v>
      </c>
      <c r="U21" s="339" t="str">
        <f>IF(O21&lt;'TEST MARKS '!$D$139,"N","Y")</f>
        <v>Y</v>
      </c>
    </row>
    <row r="22" customHeight="1" spans="1:21">
      <c r="A22" s="324">
        <f>'TEST MARKS '!A26</f>
        <v>17</v>
      </c>
      <c r="B22" s="325" t="s">
        <v>81</v>
      </c>
      <c r="C22" s="326" t="s">
        <v>82</v>
      </c>
      <c r="D22" s="327">
        <v>60</v>
      </c>
      <c r="E22" s="324">
        <f t="shared" si="0"/>
        <v>60</v>
      </c>
      <c r="F22" s="324">
        <f t="shared" si="0"/>
        <v>60</v>
      </c>
      <c r="G22" s="324">
        <f t="shared" si="1"/>
        <v>60</v>
      </c>
      <c r="H22" s="324">
        <f t="shared" si="1"/>
        <v>60</v>
      </c>
      <c r="I22" s="324">
        <f t="shared" si="1"/>
        <v>60</v>
      </c>
      <c r="J22" s="338">
        <f>D22/'TEST MARKS '!$D$141*100</f>
        <v>75</v>
      </c>
      <c r="K22" s="338">
        <f>E22/'TEST MARKS '!$D$141*100</f>
        <v>75</v>
      </c>
      <c r="L22" s="338">
        <f>F22/'TEST MARKS '!$D$141*100</f>
        <v>75</v>
      </c>
      <c r="M22" s="338">
        <f>G22/'TEST MARKS '!$D$141*100</f>
        <v>75</v>
      </c>
      <c r="N22" s="338">
        <f>H22/'TEST MARKS '!$D$141*100</f>
        <v>75</v>
      </c>
      <c r="O22" s="338">
        <f>I22/'TEST MARKS '!$D$141*100</f>
        <v>75</v>
      </c>
      <c r="P22" s="339" t="str">
        <f>IF(J22&lt;'TEST MARKS '!$D$139,"N","Y")</f>
        <v>Y</v>
      </c>
      <c r="Q22" s="339" t="str">
        <f>IF(K22&lt;'TEST MARKS '!$D$139,"N","Y")</f>
        <v>Y</v>
      </c>
      <c r="R22" s="339" t="str">
        <f>IF(L22&lt;'TEST MARKS '!$D$139,"N","Y")</f>
        <v>Y</v>
      </c>
      <c r="S22" s="339" t="str">
        <f>IF(M22&lt;'TEST MARKS '!$D$139,"N","Y")</f>
        <v>Y</v>
      </c>
      <c r="T22" s="339" t="str">
        <f>IF(N22&lt;'TEST MARKS '!$D$139,"N","Y")</f>
        <v>Y</v>
      </c>
      <c r="U22" s="339" t="str">
        <f>IF(O22&lt;'TEST MARKS '!$D$139,"N","Y")</f>
        <v>Y</v>
      </c>
    </row>
    <row r="23" customHeight="1" spans="1:21">
      <c r="A23" s="324">
        <f>'TEST MARKS '!A27</f>
        <v>18</v>
      </c>
      <c r="B23" s="325" t="s">
        <v>83</v>
      </c>
      <c r="C23" s="326" t="s">
        <v>84</v>
      </c>
      <c r="D23" s="327">
        <v>66</v>
      </c>
      <c r="E23" s="324">
        <f t="shared" si="0"/>
        <v>66</v>
      </c>
      <c r="F23" s="324">
        <f t="shared" si="0"/>
        <v>66</v>
      </c>
      <c r="G23" s="324">
        <f t="shared" si="1"/>
        <v>66</v>
      </c>
      <c r="H23" s="324">
        <f t="shared" si="1"/>
        <v>66</v>
      </c>
      <c r="I23" s="324">
        <f t="shared" si="1"/>
        <v>66</v>
      </c>
      <c r="J23" s="338">
        <f>D23/'TEST MARKS '!$D$141*100</f>
        <v>82.5</v>
      </c>
      <c r="K23" s="338">
        <f>E23/'TEST MARKS '!$D$141*100</f>
        <v>82.5</v>
      </c>
      <c r="L23" s="338">
        <f>F23/'TEST MARKS '!$D$141*100</f>
        <v>82.5</v>
      </c>
      <c r="M23" s="338">
        <f>G23/'TEST MARKS '!$D$141*100</f>
        <v>82.5</v>
      </c>
      <c r="N23" s="338">
        <f>H23/'TEST MARKS '!$D$141*100</f>
        <v>82.5</v>
      </c>
      <c r="O23" s="338">
        <f>I23/'TEST MARKS '!$D$141*100</f>
        <v>82.5</v>
      </c>
      <c r="P23" s="339" t="str">
        <f>IF(J23&lt;'TEST MARKS '!$D$139,"N","Y")</f>
        <v>Y</v>
      </c>
      <c r="Q23" s="339" t="str">
        <f>IF(K23&lt;'TEST MARKS '!$D$139,"N","Y")</f>
        <v>Y</v>
      </c>
      <c r="R23" s="339" t="str">
        <f>IF(L23&lt;'TEST MARKS '!$D$139,"N","Y")</f>
        <v>Y</v>
      </c>
      <c r="S23" s="339" t="str">
        <f>IF(M23&lt;'TEST MARKS '!$D$139,"N","Y")</f>
        <v>Y</v>
      </c>
      <c r="T23" s="339" t="str">
        <f>IF(N23&lt;'TEST MARKS '!$D$139,"N","Y")</f>
        <v>Y</v>
      </c>
      <c r="U23" s="339" t="str">
        <f>IF(O23&lt;'TEST MARKS '!$D$139,"N","Y")</f>
        <v>Y</v>
      </c>
    </row>
    <row r="24" customHeight="1" spans="1:21">
      <c r="A24" s="324">
        <f>'TEST MARKS '!A28</f>
        <v>19</v>
      </c>
      <c r="B24" s="325" t="s">
        <v>85</v>
      </c>
      <c r="C24" s="326" t="s">
        <v>86</v>
      </c>
      <c r="D24" s="328">
        <v>62</v>
      </c>
      <c r="E24" s="324">
        <f t="shared" si="0"/>
        <v>62</v>
      </c>
      <c r="F24" s="324">
        <f t="shared" si="0"/>
        <v>62</v>
      </c>
      <c r="G24" s="324">
        <f t="shared" si="1"/>
        <v>62</v>
      </c>
      <c r="H24" s="324">
        <f t="shared" si="1"/>
        <v>62</v>
      </c>
      <c r="I24" s="324">
        <f t="shared" si="1"/>
        <v>62</v>
      </c>
      <c r="J24" s="338">
        <f>D24/'TEST MARKS '!$D$141*100</f>
        <v>77.5</v>
      </c>
      <c r="K24" s="338">
        <f>E24/'TEST MARKS '!$D$141*100</f>
        <v>77.5</v>
      </c>
      <c r="L24" s="338">
        <f>F24/'TEST MARKS '!$D$141*100</f>
        <v>77.5</v>
      </c>
      <c r="M24" s="338">
        <f>G24/'TEST MARKS '!$D$141*100</f>
        <v>77.5</v>
      </c>
      <c r="N24" s="338">
        <f>H24/'TEST MARKS '!$D$141*100</f>
        <v>77.5</v>
      </c>
      <c r="O24" s="338">
        <f>I24/'TEST MARKS '!$D$141*100</f>
        <v>77.5</v>
      </c>
      <c r="P24" s="339" t="str">
        <f>IF(J24&lt;'TEST MARKS '!$D$139,"N","Y")</f>
        <v>Y</v>
      </c>
      <c r="Q24" s="339" t="str">
        <f>IF(K24&lt;'TEST MARKS '!$D$139,"N","Y")</f>
        <v>Y</v>
      </c>
      <c r="R24" s="339" t="str">
        <f>IF(L24&lt;'TEST MARKS '!$D$139,"N","Y")</f>
        <v>Y</v>
      </c>
      <c r="S24" s="339" t="str">
        <f>IF(M24&lt;'TEST MARKS '!$D$139,"N","Y")</f>
        <v>Y</v>
      </c>
      <c r="T24" s="339" t="str">
        <f>IF(N24&lt;'TEST MARKS '!$D$139,"N","Y")</f>
        <v>Y</v>
      </c>
      <c r="U24" s="339" t="str">
        <f>IF(O24&lt;'TEST MARKS '!$D$139,"N","Y")</f>
        <v>Y</v>
      </c>
    </row>
    <row r="25" customHeight="1" spans="1:21">
      <c r="A25" s="324">
        <f>'TEST MARKS '!A29</f>
        <v>20</v>
      </c>
      <c r="B25" s="325" t="s">
        <v>87</v>
      </c>
      <c r="C25" s="326" t="s">
        <v>88</v>
      </c>
      <c r="D25" s="328">
        <v>39</v>
      </c>
      <c r="E25" s="324">
        <f t="shared" si="0"/>
        <v>39</v>
      </c>
      <c r="F25" s="324">
        <f t="shared" si="0"/>
        <v>39</v>
      </c>
      <c r="G25" s="324">
        <f t="shared" si="1"/>
        <v>39</v>
      </c>
      <c r="H25" s="324">
        <f t="shared" si="1"/>
        <v>39</v>
      </c>
      <c r="I25" s="324">
        <f t="shared" si="1"/>
        <v>39</v>
      </c>
      <c r="J25" s="338">
        <f>D25/'TEST MARKS '!$D$141*100</f>
        <v>48.75</v>
      </c>
      <c r="K25" s="338">
        <f>E25/'TEST MARKS '!$D$141*100</f>
        <v>48.75</v>
      </c>
      <c r="L25" s="338">
        <f>F25/'TEST MARKS '!$D$141*100</f>
        <v>48.75</v>
      </c>
      <c r="M25" s="338">
        <f>G25/'TEST MARKS '!$D$141*100</f>
        <v>48.75</v>
      </c>
      <c r="N25" s="338">
        <f>H25/'TEST MARKS '!$D$141*100</f>
        <v>48.75</v>
      </c>
      <c r="O25" s="338">
        <f>I25/'TEST MARKS '!$D$141*100</f>
        <v>48.75</v>
      </c>
      <c r="P25" s="339" t="str">
        <f>IF(J25&lt;'TEST MARKS '!$D$139,"N","Y")</f>
        <v>N</v>
      </c>
      <c r="Q25" s="339" t="str">
        <f>IF(K25&lt;'TEST MARKS '!$D$139,"N","Y")</f>
        <v>N</v>
      </c>
      <c r="R25" s="339" t="str">
        <f>IF(L25&lt;'TEST MARKS '!$D$139,"N","Y")</f>
        <v>N</v>
      </c>
      <c r="S25" s="339" t="str">
        <f>IF(M25&lt;'TEST MARKS '!$D$139,"N","Y")</f>
        <v>N</v>
      </c>
      <c r="T25" s="339" t="str">
        <f>IF(N25&lt;'TEST MARKS '!$D$139,"N","Y")</f>
        <v>N</v>
      </c>
      <c r="U25" s="339" t="str">
        <f>IF(O25&lt;'TEST MARKS '!$D$139,"N","Y")</f>
        <v>N</v>
      </c>
    </row>
    <row r="26" customHeight="1" spans="1:21">
      <c r="A26" s="324">
        <f>'TEST MARKS '!A30</f>
        <v>21</v>
      </c>
      <c r="B26" s="325" t="s">
        <v>89</v>
      </c>
      <c r="C26" s="326" t="s">
        <v>90</v>
      </c>
      <c r="D26" s="328">
        <v>35</v>
      </c>
      <c r="E26" s="324">
        <f t="shared" si="0"/>
        <v>35</v>
      </c>
      <c r="F26" s="324">
        <f t="shared" si="0"/>
        <v>35</v>
      </c>
      <c r="G26" s="324">
        <f t="shared" si="1"/>
        <v>35</v>
      </c>
      <c r="H26" s="324">
        <f t="shared" si="1"/>
        <v>35</v>
      </c>
      <c r="I26" s="324">
        <f t="shared" si="1"/>
        <v>35</v>
      </c>
      <c r="J26" s="338">
        <f>D26/'TEST MARKS '!$D$141*100</f>
        <v>43.75</v>
      </c>
      <c r="K26" s="338">
        <f>E26/'TEST MARKS '!$D$141*100</f>
        <v>43.75</v>
      </c>
      <c r="L26" s="338">
        <f>F26/'TEST MARKS '!$D$141*100</f>
        <v>43.75</v>
      </c>
      <c r="M26" s="338">
        <f>G26/'TEST MARKS '!$D$141*100</f>
        <v>43.75</v>
      </c>
      <c r="N26" s="338">
        <f>H26/'TEST MARKS '!$D$141*100</f>
        <v>43.75</v>
      </c>
      <c r="O26" s="338">
        <f>I26/'TEST MARKS '!$D$141*100</f>
        <v>43.75</v>
      </c>
      <c r="P26" s="339" t="str">
        <f>IF(J26&lt;'TEST MARKS '!$D$139,"N","Y")</f>
        <v>N</v>
      </c>
      <c r="Q26" s="339" t="str">
        <f>IF(K26&lt;'TEST MARKS '!$D$139,"N","Y")</f>
        <v>N</v>
      </c>
      <c r="R26" s="339" t="str">
        <f>IF(L26&lt;'TEST MARKS '!$D$139,"N","Y")</f>
        <v>N</v>
      </c>
      <c r="S26" s="339" t="str">
        <f>IF(M26&lt;'TEST MARKS '!$D$139,"N","Y")</f>
        <v>N</v>
      </c>
      <c r="T26" s="339" t="str">
        <f>IF(N26&lt;'TEST MARKS '!$D$139,"N","Y")</f>
        <v>N</v>
      </c>
      <c r="U26" s="339" t="str">
        <f>IF(O26&lt;'TEST MARKS '!$D$139,"N","Y")</f>
        <v>N</v>
      </c>
    </row>
    <row r="27" customHeight="1" spans="1:21">
      <c r="A27" s="324">
        <f>'TEST MARKS '!A31</f>
        <v>22</v>
      </c>
      <c r="B27" s="325" t="s">
        <v>91</v>
      </c>
      <c r="C27" s="326" t="s">
        <v>92</v>
      </c>
      <c r="D27" s="328">
        <v>60</v>
      </c>
      <c r="E27" s="324">
        <f t="shared" si="0"/>
        <v>60</v>
      </c>
      <c r="F27" s="324">
        <f t="shared" si="0"/>
        <v>60</v>
      </c>
      <c r="G27" s="324">
        <f t="shared" ref="G27:I46" si="2">F27</f>
        <v>60</v>
      </c>
      <c r="H27" s="324">
        <f t="shared" si="2"/>
        <v>60</v>
      </c>
      <c r="I27" s="324">
        <f t="shared" si="2"/>
        <v>60</v>
      </c>
      <c r="J27" s="338">
        <f>D27/'TEST MARKS '!$D$141*100</f>
        <v>75</v>
      </c>
      <c r="K27" s="338">
        <f>E27/'TEST MARKS '!$D$141*100</f>
        <v>75</v>
      </c>
      <c r="L27" s="338">
        <f>F27/'TEST MARKS '!$D$141*100</f>
        <v>75</v>
      </c>
      <c r="M27" s="338">
        <f>G27/'TEST MARKS '!$D$141*100</f>
        <v>75</v>
      </c>
      <c r="N27" s="338">
        <f>H27/'TEST MARKS '!$D$141*100</f>
        <v>75</v>
      </c>
      <c r="O27" s="338">
        <f>I27/'TEST MARKS '!$D$141*100</f>
        <v>75</v>
      </c>
      <c r="P27" s="339" t="str">
        <f>IF(J27&lt;'TEST MARKS '!$D$139,"N","Y")</f>
        <v>Y</v>
      </c>
      <c r="Q27" s="339" t="str">
        <f>IF(K27&lt;'TEST MARKS '!$D$139,"N","Y")</f>
        <v>Y</v>
      </c>
      <c r="R27" s="339" t="str">
        <f>IF(L27&lt;'TEST MARKS '!$D$139,"N","Y")</f>
        <v>Y</v>
      </c>
      <c r="S27" s="339" t="str">
        <f>IF(M27&lt;'TEST MARKS '!$D$139,"N","Y")</f>
        <v>Y</v>
      </c>
      <c r="T27" s="339" t="str">
        <f>IF(N27&lt;'TEST MARKS '!$D$139,"N","Y")</f>
        <v>Y</v>
      </c>
      <c r="U27" s="339" t="str">
        <f>IF(O27&lt;'TEST MARKS '!$D$139,"N","Y")</f>
        <v>Y</v>
      </c>
    </row>
    <row r="28" customHeight="1" spans="1:21">
      <c r="A28" s="324">
        <f>'TEST MARKS '!A32</f>
        <v>23</v>
      </c>
      <c r="B28" s="325" t="s">
        <v>93</v>
      </c>
      <c r="C28" s="326" t="s">
        <v>94</v>
      </c>
      <c r="D28" s="328">
        <v>26</v>
      </c>
      <c r="E28" s="324">
        <f t="shared" si="0"/>
        <v>26</v>
      </c>
      <c r="F28" s="324">
        <f t="shared" si="0"/>
        <v>26</v>
      </c>
      <c r="G28" s="324">
        <f t="shared" si="2"/>
        <v>26</v>
      </c>
      <c r="H28" s="324">
        <f t="shared" si="2"/>
        <v>26</v>
      </c>
      <c r="I28" s="324">
        <f t="shared" si="2"/>
        <v>26</v>
      </c>
      <c r="J28" s="338">
        <f>D28/'TEST MARKS '!$D$141*100</f>
        <v>32.5</v>
      </c>
      <c r="K28" s="338">
        <f>E28/'TEST MARKS '!$D$141*100</f>
        <v>32.5</v>
      </c>
      <c r="L28" s="338">
        <f>F28/'TEST MARKS '!$D$141*100</f>
        <v>32.5</v>
      </c>
      <c r="M28" s="338">
        <f>G28/'TEST MARKS '!$D$141*100</f>
        <v>32.5</v>
      </c>
      <c r="N28" s="338">
        <f>H28/'TEST MARKS '!$D$141*100</f>
        <v>32.5</v>
      </c>
      <c r="O28" s="338">
        <f>I28/'TEST MARKS '!$D$141*100</f>
        <v>32.5</v>
      </c>
      <c r="P28" s="339" t="str">
        <f>IF(J28&lt;'TEST MARKS '!$D$139,"N","Y")</f>
        <v>N</v>
      </c>
      <c r="Q28" s="339" t="str">
        <f>IF(K28&lt;'TEST MARKS '!$D$139,"N","Y")</f>
        <v>N</v>
      </c>
      <c r="R28" s="339" t="str">
        <f>IF(L28&lt;'TEST MARKS '!$D$139,"N","Y")</f>
        <v>N</v>
      </c>
      <c r="S28" s="339" t="str">
        <f>IF(M28&lt;'TEST MARKS '!$D$139,"N","Y")</f>
        <v>N</v>
      </c>
      <c r="T28" s="339" t="str">
        <f>IF(N28&lt;'TEST MARKS '!$D$139,"N","Y")</f>
        <v>N</v>
      </c>
      <c r="U28" s="339" t="str">
        <f>IF(O28&lt;'TEST MARKS '!$D$139,"N","Y")</f>
        <v>N</v>
      </c>
    </row>
    <row r="29" customHeight="1" spans="1:21">
      <c r="A29" s="324">
        <f>'TEST MARKS '!A33</f>
        <v>24</v>
      </c>
      <c r="B29" s="325" t="s">
        <v>95</v>
      </c>
      <c r="C29" s="326" t="s">
        <v>96</v>
      </c>
      <c r="D29" s="328">
        <v>56</v>
      </c>
      <c r="E29" s="324">
        <f t="shared" si="0"/>
        <v>56</v>
      </c>
      <c r="F29" s="324">
        <f t="shared" si="0"/>
        <v>56</v>
      </c>
      <c r="G29" s="324">
        <f t="shared" si="2"/>
        <v>56</v>
      </c>
      <c r="H29" s="324">
        <f t="shared" si="2"/>
        <v>56</v>
      </c>
      <c r="I29" s="324">
        <f t="shared" si="2"/>
        <v>56</v>
      </c>
      <c r="J29" s="338">
        <f>D29/'TEST MARKS '!$D$141*100</f>
        <v>70</v>
      </c>
      <c r="K29" s="338">
        <f>E29/'TEST MARKS '!$D$141*100</f>
        <v>70</v>
      </c>
      <c r="L29" s="338">
        <f>F29/'TEST MARKS '!$D$141*100</f>
        <v>70</v>
      </c>
      <c r="M29" s="338">
        <f>G29/'TEST MARKS '!$D$141*100</f>
        <v>70</v>
      </c>
      <c r="N29" s="338">
        <f>H29/'TEST MARKS '!$D$141*100</f>
        <v>70</v>
      </c>
      <c r="O29" s="338">
        <f>I29/'TEST MARKS '!$D$141*100</f>
        <v>70</v>
      </c>
      <c r="P29" s="339" t="str">
        <f>IF(J29&lt;'TEST MARKS '!$D$139,"N","Y")</f>
        <v>Y</v>
      </c>
      <c r="Q29" s="339" t="str">
        <f>IF(K29&lt;'TEST MARKS '!$D$139,"N","Y")</f>
        <v>Y</v>
      </c>
      <c r="R29" s="339" t="str">
        <f>IF(L29&lt;'TEST MARKS '!$D$139,"N","Y")</f>
        <v>Y</v>
      </c>
      <c r="S29" s="339" t="str">
        <f>IF(M29&lt;'TEST MARKS '!$D$139,"N","Y")</f>
        <v>Y</v>
      </c>
      <c r="T29" s="339" t="str">
        <f>IF(N29&lt;'TEST MARKS '!$D$139,"N","Y")</f>
        <v>Y</v>
      </c>
      <c r="U29" s="339" t="str">
        <f>IF(O29&lt;'TEST MARKS '!$D$139,"N","Y")</f>
        <v>Y</v>
      </c>
    </row>
    <row r="30" customHeight="1" spans="1:21">
      <c r="A30" s="324">
        <f>'TEST MARKS '!A34</f>
        <v>25</v>
      </c>
      <c r="B30" s="325" t="s">
        <v>97</v>
      </c>
      <c r="C30" s="326" t="s">
        <v>98</v>
      </c>
      <c r="D30" s="328">
        <v>54</v>
      </c>
      <c r="E30" s="324">
        <f t="shared" si="0"/>
        <v>54</v>
      </c>
      <c r="F30" s="324">
        <f t="shared" si="0"/>
        <v>54</v>
      </c>
      <c r="G30" s="324">
        <f t="shared" si="2"/>
        <v>54</v>
      </c>
      <c r="H30" s="324">
        <f t="shared" si="2"/>
        <v>54</v>
      </c>
      <c r="I30" s="324">
        <f t="shared" si="2"/>
        <v>54</v>
      </c>
      <c r="J30" s="338">
        <f>D30/'TEST MARKS '!$D$141*100</f>
        <v>67.5</v>
      </c>
      <c r="K30" s="338">
        <f>E30/'TEST MARKS '!$D$141*100</f>
        <v>67.5</v>
      </c>
      <c r="L30" s="338">
        <f>F30/'TEST MARKS '!$D$141*100</f>
        <v>67.5</v>
      </c>
      <c r="M30" s="338">
        <f>G30/'TEST MARKS '!$D$141*100</f>
        <v>67.5</v>
      </c>
      <c r="N30" s="338">
        <f>H30/'TEST MARKS '!$D$141*100</f>
        <v>67.5</v>
      </c>
      <c r="O30" s="338">
        <f>I30/'TEST MARKS '!$D$141*100</f>
        <v>67.5</v>
      </c>
      <c r="P30" s="339" t="str">
        <f>IF(J30&lt;'TEST MARKS '!$D$139,"N","Y")</f>
        <v>Y</v>
      </c>
      <c r="Q30" s="339" t="str">
        <f>IF(K30&lt;'TEST MARKS '!$D$139,"N","Y")</f>
        <v>Y</v>
      </c>
      <c r="R30" s="339" t="str">
        <f>IF(L30&lt;'TEST MARKS '!$D$139,"N","Y")</f>
        <v>Y</v>
      </c>
      <c r="S30" s="339" t="str">
        <f>IF(M30&lt;'TEST MARKS '!$D$139,"N","Y")</f>
        <v>Y</v>
      </c>
      <c r="T30" s="339" t="str">
        <f>IF(N30&lt;'TEST MARKS '!$D$139,"N","Y")</f>
        <v>Y</v>
      </c>
      <c r="U30" s="339" t="str">
        <f>IF(O30&lt;'TEST MARKS '!$D$139,"N","Y")</f>
        <v>Y</v>
      </c>
    </row>
    <row r="31" customHeight="1" spans="1:21">
      <c r="A31" s="324">
        <f>'TEST MARKS '!A35</f>
        <v>26</v>
      </c>
      <c r="B31" s="325" t="s">
        <v>99</v>
      </c>
      <c r="C31" s="326" t="s">
        <v>100</v>
      </c>
      <c r="D31" s="328">
        <v>66</v>
      </c>
      <c r="E31" s="324">
        <f t="shared" si="0"/>
        <v>66</v>
      </c>
      <c r="F31" s="324">
        <f t="shared" si="0"/>
        <v>66</v>
      </c>
      <c r="G31" s="324">
        <f t="shared" si="2"/>
        <v>66</v>
      </c>
      <c r="H31" s="324">
        <f t="shared" si="2"/>
        <v>66</v>
      </c>
      <c r="I31" s="324">
        <f t="shared" si="2"/>
        <v>66</v>
      </c>
      <c r="J31" s="338">
        <f>D31/'TEST MARKS '!$D$141*100</f>
        <v>82.5</v>
      </c>
      <c r="K31" s="338">
        <f>E31/'TEST MARKS '!$D$141*100</f>
        <v>82.5</v>
      </c>
      <c r="L31" s="338">
        <f>F31/'TEST MARKS '!$D$141*100</f>
        <v>82.5</v>
      </c>
      <c r="M31" s="338">
        <f>G31/'TEST MARKS '!$D$141*100</f>
        <v>82.5</v>
      </c>
      <c r="N31" s="338">
        <f>H31/'TEST MARKS '!$D$141*100</f>
        <v>82.5</v>
      </c>
      <c r="O31" s="338">
        <f>I31/'TEST MARKS '!$D$141*100</f>
        <v>82.5</v>
      </c>
      <c r="P31" s="339" t="str">
        <f>IF(J31&lt;'TEST MARKS '!$D$139,"N","Y")</f>
        <v>Y</v>
      </c>
      <c r="Q31" s="339" t="str">
        <f>IF(K31&lt;'TEST MARKS '!$D$139,"N","Y")</f>
        <v>Y</v>
      </c>
      <c r="R31" s="339" t="str">
        <f>IF(L31&lt;'TEST MARKS '!$D$139,"N","Y")</f>
        <v>Y</v>
      </c>
      <c r="S31" s="339" t="str">
        <f>IF(M31&lt;'TEST MARKS '!$D$139,"N","Y")</f>
        <v>Y</v>
      </c>
      <c r="T31" s="339" t="str">
        <f>IF(N31&lt;'TEST MARKS '!$D$139,"N","Y")</f>
        <v>Y</v>
      </c>
      <c r="U31" s="339" t="str">
        <f>IF(O31&lt;'TEST MARKS '!$D$139,"N","Y")</f>
        <v>Y</v>
      </c>
    </row>
    <row r="32" customHeight="1" spans="1:21">
      <c r="A32" s="324">
        <f>'TEST MARKS '!A36</f>
        <v>27</v>
      </c>
      <c r="B32" s="325" t="s">
        <v>101</v>
      </c>
      <c r="C32" s="326" t="s">
        <v>102</v>
      </c>
      <c r="D32" s="328">
        <v>17</v>
      </c>
      <c r="E32" s="324">
        <f t="shared" si="0"/>
        <v>17</v>
      </c>
      <c r="F32" s="324">
        <f t="shared" si="0"/>
        <v>17</v>
      </c>
      <c r="G32" s="324">
        <f t="shared" si="2"/>
        <v>17</v>
      </c>
      <c r="H32" s="324">
        <f t="shared" si="2"/>
        <v>17</v>
      </c>
      <c r="I32" s="324">
        <f t="shared" si="2"/>
        <v>17</v>
      </c>
      <c r="J32" s="338">
        <f>D32/'TEST MARKS '!$D$141*100</f>
        <v>21.25</v>
      </c>
      <c r="K32" s="338">
        <f>E32/'TEST MARKS '!$D$141*100</f>
        <v>21.25</v>
      </c>
      <c r="L32" s="338">
        <f>F32/'TEST MARKS '!$D$141*100</f>
        <v>21.25</v>
      </c>
      <c r="M32" s="338">
        <f>G32/'TEST MARKS '!$D$141*100</f>
        <v>21.25</v>
      </c>
      <c r="N32" s="338">
        <f>H32/'TEST MARKS '!$D$141*100</f>
        <v>21.25</v>
      </c>
      <c r="O32" s="338">
        <f>I32/'TEST MARKS '!$D$141*100</f>
        <v>21.25</v>
      </c>
      <c r="P32" s="339" t="str">
        <f>IF(J32&lt;'TEST MARKS '!$D$139,"N","Y")</f>
        <v>N</v>
      </c>
      <c r="Q32" s="339" t="str">
        <f>IF(K32&lt;'TEST MARKS '!$D$139,"N","Y")</f>
        <v>N</v>
      </c>
      <c r="R32" s="339" t="str">
        <f>IF(L32&lt;'TEST MARKS '!$D$139,"N","Y")</f>
        <v>N</v>
      </c>
      <c r="S32" s="339" t="str">
        <f>IF(M32&lt;'TEST MARKS '!$D$139,"N","Y")</f>
        <v>N</v>
      </c>
      <c r="T32" s="339" t="str">
        <f>IF(N32&lt;'TEST MARKS '!$D$139,"N","Y")</f>
        <v>N</v>
      </c>
      <c r="U32" s="339" t="str">
        <f>IF(O32&lt;'TEST MARKS '!$D$139,"N","Y")</f>
        <v>N</v>
      </c>
    </row>
    <row r="33" customHeight="1" spans="1:21">
      <c r="A33" s="324">
        <f>'TEST MARKS '!A37</f>
        <v>28</v>
      </c>
      <c r="B33" s="325" t="s">
        <v>103</v>
      </c>
      <c r="C33" s="326" t="s">
        <v>104</v>
      </c>
      <c r="D33" s="328">
        <v>65</v>
      </c>
      <c r="E33" s="324">
        <f t="shared" si="0"/>
        <v>65</v>
      </c>
      <c r="F33" s="324">
        <f t="shared" si="0"/>
        <v>65</v>
      </c>
      <c r="G33" s="324">
        <f t="shared" si="2"/>
        <v>65</v>
      </c>
      <c r="H33" s="324">
        <f t="shared" si="2"/>
        <v>65</v>
      </c>
      <c r="I33" s="324">
        <f t="shared" si="2"/>
        <v>65</v>
      </c>
      <c r="J33" s="338">
        <f>D33/'TEST MARKS '!$D$141*100</f>
        <v>81.25</v>
      </c>
      <c r="K33" s="338">
        <f>E33/'TEST MARKS '!$D$141*100</f>
        <v>81.25</v>
      </c>
      <c r="L33" s="338">
        <f>F33/'TEST MARKS '!$D$141*100</f>
        <v>81.25</v>
      </c>
      <c r="M33" s="338">
        <f>G33/'TEST MARKS '!$D$141*100</f>
        <v>81.25</v>
      </c>
      <c r="N33" s="338">
        <f>H33/'TEST MARKS '!$D$141*100</f>
        <v>81.25</v>
      </c>
      <c r="O33" s="338">
        <f>I33/'TEST MARKS '!$D$141*100</f>
        <v>81.25</v>
      </c>
      <c r="P33" s="339" t="str">
        <f>IF(J33&lt;'TEST MARKS '!$D$139,"N","Y")</f>
        <v>Y</v>
      </c>
      <c r="Q33" s="339" t="str">
        <f>IF(K33&lt;'TEST MARKS '!$D$139,"N","Y")</f>
        <v>Y</v>
      </c>
      <c r="R33" s="339" t="str">
        <f>IF(L33&lt;'TEST MARKS '!$D$139,"N","Y")</f>
        <v>Y</v>
      </c>
      <c r="S33" s="339" t="str">
        <f>IF(M33&lt;'TEST MARKS '!$D$139,"N","Y")</f>
        <v>Y</v>
      </c>
      <c r="T33" s="339" t="str">
        <f>IF(N33&lt;'TEST MARKS '!$D$139,"N","Y")</f>
        <v>Y</v>
      </c>
      <c r="U33" s="339" t="str">
        <f>IF(O33&lt;'TEST MARKS '!$D$139,"N","Y")</f>
        <v>Y</v>
      </c>
    </row>
    <row r="34" customHeight="1" spans="1:21">
      <c r="A34" s="324">
        <f>'TEST MARKS '!A38</f>
        <v>29</v>
      </c>
      <c r="B34" s="325" t="s">
        <v>105</v>
      </c>
      <c r="C34" s="326" t="s">
        <v>106</v>
      </c>
      <c r="D34" s="328">
        <v>48</v>
      </c>
      <c r="E34" s="324">
        <f t="shared" si="0"/>
        <v>48</v>
      </c>
      <c r="F34" s="324">
        <f t="shared" si="0"/>
        <v>48</v>
      </c>
      <c r="G34" s="324">
        <f t="shared" si="2"/>
        <v>48</v>
      </c>
      <c r="H34" s="324">
        <f t="shared" si="2"/>
        <v>48</v>
      </c>
      <c r="I34" s="324">
        <f t="shared" si="2"/>
        <v>48</v>
      </c>
      <c r="J34" s="338">
        <f>D34/'TEST MARKS '!$D$141*100</f>
        <v>60</v>
      </c>
      <c r="K34" s="338">
        <f>E34/'TEST MARKS '!$D$141*100</f>
        <v>60</v>
      </c>
      <c r="L34" s="338">
        <f>F34/'TEST MARKS '!$D$141*100</f>
        <v>60</v>
      </c>
      <c r="M34" s="338">
        <f>G34/'TEST MARKS '!$D$141*100</f>
        <v>60</v>
      </c>
      <c r="N34" s="338">
        <f>H34/'TEST MARKS '!$D$141*100</f>
        <v>60</v>
      </c>
      <c r="O34" s="338">
        <f>I34/'TEST MARKS '!$D$141*100</f>
        <v>60</v>
      </c>
      <c r="P34" s="339" t="str">
        <f>IF(J34&lt;'TEST MARKS '!$D$139,"N","Y")</f>
        <v>Y</v>
      </c>
      <c r="Q34" s="339" t="str">
        <f>IF(K34&lt;'TEST MARKS '!$D$139,"N","Y")</f>
        <v>Y</v>
      </c>
      <c r="R34" s="339" t="str">
        <f>IF(L34&lt;'TEST MARKS '!$D$139,"N","Y")</f>
        <v>Y</v>
      </c>
      <c r="S34" s="339" t="str">
        <f>IF(M34&lt;'TEST MARKS '!$D$139,"N","Y")</f>
        <v>Y</v>
      </c>
      <c r="T34" s="339" t="str">
        <f>IF(N34&lt;'TEST MARKS '!$D$139,"N","Y")</f>
        <v>Y</v>
      </c>
      <c r="U34" s="339" t="str">
        <f>IF(O34&lt;'TEST MARKS '!$D$139,"N","Y")</f>
        <v>Y</v>
      </c>
    </row>
    <row r="35" customHeight="1" spans="1:21">
      <c r="A35" s="324">
        <f>'TEST MARKS '!A39</f>
        <v>30</v>
      </c>
      <c r="B35" s="325" t="s">
        <v>107</v>
      </c>
      <c r="C35" s="326" t="s">
        <v>108</v>
      </c>
      <c r="D35" s="328">
        <v>65</v>
      </c>
      <c r="E35" s="324">
        <f t="shared" si="0"/>
        <v>65</v>
      </c>
      <c r="F35" s="324">
        <f t="shared" si="0"/>
        <v>65</v>
      </c>
      <c r="G35" s="324">
        <f t="shared" si="2"/>
        <v>65</v>
      </c>
      <c r="H35" s="324">
        <f t="shared" si="2"/>
        <v>65</v>
      </c>
      <c r="I35" s="324">
        <f t="shared" si="2"/>
        <v>65</v>
      </c>
      <c r="J35" s="338">
        <f>D35/'TEST MARKS '!$D$141*100</f>
        <v>81.25</v>
      </c>
      <c r="K35" s="338">
        <f>E35/'TEST MARKS '!$D$141*100</f>
        <v>81.25</v>
      </c>
      <c r="L35" s="338">
        <f>F35/'TEST MARKS '!$D$141*100</f>
        <v>81.25</v>
      </c>
      <c r="M35" s="338">
        <f>G35/'TEST MARKS '!$D$141*100</f>
        <v>81.25</v>
      </c>
      <c r="N35" s="338">
        <f>H35/'TEST MARKS '!$D$141*100</f>
        <v>81.25</v>
      </c>
      <c r="O35" s="338">
        <f>I35/'TEST MARKS '!$D$141*100</f>
        <v>81.25</v>
      </c>
      <c r="P35" s="339" t="str">
        <f>IF(J35&lt;'TEST MARKS '!$D$139,"N","Y")</f>
        <v>Y</v>
      </c>
      <c r="Q35" s="339" t="str">
        <f>IF(K35&lt;'TEST MARKS '!$D$139,"N","Y")</f>
        <v>Y</v>
      </c>
      <c r="R35" s="339" t="str">
        <f>IF(L35&lt;'TEST MARKS '!$D$139,"N","Y")</f>
        <v>Y</v>
      </c>
      <c r="S35" s="339" t="str">
        <f>IF(M35&lt;'TEST MARKS '!$D$139,"N","Y")</f>
        <v>Y</v>
      </c>
      <c r="T35" s="339" t="str">
        <f>IF(N35&lt;'TEST MARKS '!$D$139,"N","Y")</f>
        <v>Y</v>
      </c>
      <c r="U35" s="339" t="str">
        <f>IF(O35&lt;'TEST MARKS '!$D$139,"N","Y")</f>
        <v>Y</v>
      </c>
    </row>
    <row r="36" customHeight="1" spans="1:21">
      <c r="A36" s="324">
        <f>'TEST MARKS '!A40</f>
        <v>31</v>
      </c>
      <c r="B36" s="325" t="s">
        <v>109</v>
      </c>
      <c r="C36" s="326" t="s">
        <v>110</v>
      </c>
      <c r="D36" s="328">
        <v>66</v>
      </c>
      <c r="E36" s="324">
        <f t="shared" si="0"/>
        <v>66</v>
      </c>
      <c r="F36" s="324">
        <f t="shared" si="0"/>
        <v>66</v>
      </c>
      <c r="G36" s="324">
        <f t="shared" si="2"/>
        <v>66</v>
      </c>
      <c r="H36" s="324">
        <f t="shared" si="2"/>
        <v>66</v>
      </c>
      <c r="I36" s="324">
        <f t="shared" si="2"/>
        <v>66</v>
      </c>
      <c r="J36" s="338">
        <f>D36/'TEST MARKS '!$D$141*100</f>
        <v>82.5</v>
      </c>
      <c r="K36" s="338">
        <f>E36/'TEST MARKS '!$D$141*100</f>
        <v>82.5</v>
      </c>
      <c r="L36" s="338">
        <f>F36/'TEST MARKS '!$D$141*100</f>
        <v>82.5</v>
      </c>
      <c r="M36" s="338">
        <f>G36/'TEST MARKS '!$D$141*100</f>
        <v>82.5</v>
      </c>
      <c r="N36" s="338">
        <f>H36/'TEST MARKS '!$D$141*100</f>
        <v>82.5</v>
      </c>
      <c r="O36" s="338">
        <f>I36/'TEST MARKS '!$D$141*100</f>
        <v>82.5</v>
      </c>
      <c r="P36" s="339" t="str">
        <f>IF(J36&lt;'TEST MARKS '!$D$139,"N","Y")</f>
        <v>Y</v>
      </c>
      <c r="Q36" s="339" t="str">
        <f>IF(K36&lt;'TEST MARKS '!$D$139,"N","Y")</f>
        <v>Y</v>
      </c>
      <c r="R36" s="339" t="str">
        <f>IF(L36&lt;'TEST MARKS '!$D$139,"N","Y")</f>
        <v>Y</v>
      </c>
      <c r="S36" s="339" t="str">
        <f>IF(M36&lt;'TEST MARKS '!$D$139,"N","Y")</f>
        <v>Y</v>
      </c>
      <c r="T36" s="339" t="str">
        <f>IF(N36&lt;'TEST MARKS '!$D$139,"N","Y")</f>
        <v>Y</v>
      </c>
      <c r="U36" s="339" t="str">
        <f>IF(O36&lt;'TEST MARKS '!$D$139,"N","Y")</f>
        <v>Y</v>
      </c>
    </row>
    <row r="37" customHeight="1" spans="1:21">
      <c r="A37" s="324">
        <f>'TEST MARKS '!A41</f>
        <v>32</v>
      </c>
      <c r="B37" s="325" t="s">
        <v>111</v>
      </c>
      <c r="C37" s="326" t="s">
        <v>112</v>
      </c>
      <c r="D37" s="328">
        <v>32</v>
      </c>
      <c r="E37" s="324">
        <f t="shared" si="0"/>
        <v>32</v>
      </c>
      <c r="F37" s="324">
        <f t="shared" si="0"/>
        <v>32</v>
      </c>
      <c r="G37" s="324">
        <f t="shared" si="2"/>
        <v>32</v>
      </c>
      <c r="H37" s="324">
        <f t="shared" si="2"/>
        <v>32</v>
      </c>
      <c r="I37" s="324">
        <f t="shared" si="2"/>
        <v>32</v>
      </c>
      <c r="J37" s="338">
        <f>D37/'TEST MARKS '!$D$141*100</f>
        <v>40</v>
      </c>
      <c r="K37" s="338">
        <f>E37/'TEST MARKS '!$D$141*100</f>
        <v>40</v>
      </c>
      <c r="L37" s="338">
        <f>F37/'TEST MARKS '!$D$141*100</f>
        <v>40</v>
      </c>
      <c r="M37" s="338">
        <f>G37/'TEST MARKS '!$D$141*100</f>
        <v>40</v>
      </c>
      <c r="N37" s="338">
        <f>H37/'TEST MARKS '!$D$141*100</f>
        <v>40</v>
      </c>
      <c r="O37" s="338">
        <f>I37/'TEST MARKS '!$D$141*100</f>
        <v>40</v>
      </c>
      <c r="P37" s="339" t="str">
        <f>IF(J37&lt;'TEST MARKS '!$D$139,"N","Y")</f>
        <v>N</v>
      </c>
      <c r="Q37" s="339" t="str">
        <f>IF(K37&lt;'TEST MARKS '!$D$139,"N","Y")</f>
        <v>N</v>
      </c>
      <c r="R37" s="339" t="str">
        <f>IF(L37&lt;'TEST MARKS '!$D$139,"N","Y")</f>
        <v>N</v>
      </c>
      <c r="S37" s="339" t="str">
        <f>IF(M37&lt;'TEST MARKS '!$D$139,"N","Y")</f>
        <v>N</v>
      </c>
      <c r="T37" s="339" t="str">
        <f>IF(N37&lt;'TEST MARKS '!$D$139,"N","Y")</f>
        <v>N</v>
      </c>
      <c r="U37" s="339" t="str">
        <f>IF(O37&lt;'TEST MARKS '!$D$139,"N","Y")</f>
        <v>N</v>
      </c>
    </row>
    <row r="38" customHeight="1" spans="1:21">
      <c r="A38" s="324">
        <f>'TEST MARKS '!A42</f>
        <v>33</v>
      </c>
      <c r="B38" s="325" t="s">
        <v>113</v>
      </c>
      <c r="C38" s="326" t="s">
        <v>114</v>
      </c>
      <c r="D38" s="328">
        <v>62</v>
      </c>
      <c r="E38" s="324">
        <f t="shared" si="0"/>
        <v>62</v>
      </c>
      <c r="F38" s="324">
        <f t="shared" si="0"/>
        <v>62</v>
      </c>
      <c r="G38" s="324">
        <f t="shared" si="2"/>
        <v>62</v>
      </c>
      <c r="H38" s="324">
        <f t="shared" si="2"/>
        <v>62</v>
      </c>
      <c r="I38" s="324">
        <f t="shared" si="2"/>
        <v>62</v>
      </c>
      <c r="J38" s="338">
        <f>D38/'TEST MARKS '!$D$141*100</f>
        <v>77.5</v>
      </c>
      <c r="K38" s="338">
        <f>E38/'TEST MARKS '!$D$141*100</f>
        <v>77.5</v>
      </c>
      <c r="L38" s="338">
        <f>F38/'TEST MARKS '!$D$141*100</f>
        <v>77.5</v>
      </c>
      <c r="M38" s="338">
        <f>G38/'TEST MARKS '!$D$141*100</f>
        <v>77.5</v>
      </c>
      <c r="N38" s="338">
        <f>H38/'TEST MARKS '!$D$141*100</f>
        <v>77.5</v>
      </c>
      <c r="O38" s="338">
        <f>I38/'TEST MARKS '!$D$141*100</f>
        <v>77.5</v>
      </c>
      <c r="P38" s="339" t="str">
        <f>IF(J38&lt;'TEST MARKS '!$D$139,"N","Y")</f>
        <v>Y</v>
      </c>
      <c r="Q38" s="339" t="str">
        <f>IF(K38&lt;'TEST MARKS '!$D$139,"N","Y")</f>
        <v>Y</v>
      </c>
      <c r="R38" s="339" t="str">
        <f>IF(L38&lt;'TEST MARKS '!$D$139,"N","Y")</f>
        <v>Y</v>
      </c>
      <c r="S38" s="339" t="str">
        <f>IF(M38&lt;'TEST MARKS '!$D$139,"N","Y")</f>
        <v>Y</v>
      </c>
      <c r="T38" s="339" t="str">
        <f>IF(N38&lt;'TEST MARKS '!$D$139,"N","Y")</f>
        <v>Y</v>
      </c>
      <c r="U38" s="339" t="str">
        <f>IF(O38&lt;'TEST MARKS '!$D$139,"N","Y")</f>
        <v>Y</v>
      </c>
    </row>
    <row r="39" customHeight="1" spans="1:21">
      <c r="A39" s="324">
        <f>'TEST MARKS '!A43</f>
        <v>34</v>
      </c>
      <c r="B39" s="325" t="s">
        <v>115</v>
      </c>
      <c r="C39" s="326" t="s">
        <v>116</v>
      </c>
      <c r="D39" s="328">
        <v>46</v>
      </c>
      <c r="E39" s="324">
        <f t="shared" si="0"/>
        <v>46</v>
      </c>
      <c r="F39" s="324">
        <f t="shared" si="0"/>
        <v>46</v>
      </c>
      <c r="G39" s="324">
        <f t="shared" si="2"/>
        <v>46</v>
      </c>
      <c r="H39" s="324">
        <f t="shared" si="2"/>
        <v>46</v>
      </c>
      <c r="I39" s="324">
        <f t="shared" si="2"/>
        <v>46</v>
      </c>
      <c r="J39" s="338">
        <f>D39/'TEST MARKS '!$D$141*100</f>
        <v>57.5</v>
      </c>
      <c r="K39" s="338">
        <f>E39/'TEST MARKS '!$D$141*100</f>
        <v>57.5</v>
      </c>
      <c r="L39" s="338">
        <f>F39/'TEST MARKS '!$D$141*100</f>
        <v>57.5</v>
      </c>
      <c r="M39" s="338">
        <f>G39/'TEST MARKS '!$D$141*100</f>
        <v>57.5</v>
      </c>
      <c r="N39" s="338">
        <f>H39/'TEST MARKS '!$D$141*100</f>
        <v>57.5</v>
      </c>
      <c r="O39" s="338">
        <f>I39/'TEST MARKS '!$D$141*100</f>
        <v>57.5</v>
      </c>
      <c r="P39" s="339" t="str">
        <f>IF(J39&lt;'TEST MARKS '!$D$139,"N","Y")</f>
        <v>Y</v>
      </c>
      <c r="Q39" s="339" t="str">
        <f>IF(K39&lt;'TEST MARKS '!$D$139,"N","Y")</f>
        <v>Y</v>
      </c>
      <c r="R39" s="339" t="str">
        <f>IF(L39&lt;'TEST MARKS '!$D$139,"N","Y")</f>
        <v>Y</v>
      </c>
      <c r="S39" s="339" t="str">
        <f>IF(M39&lt;'TEST MARKS '!$D$139,"N","Y")</f>
        <v>Y</v>
      </c>
      <c r="T39" s="339" t="str">
        <f>IF(N39&lt;'TEST MARKS '!$D$139,"N","Y")</f>
        <v>Y</v>
      </c>
      <c r="U39" s="339" t="str">
        <f>IF(O39&lt;'TEST MARKS '!$D$139,"N","Y")</f>
        <v>Y</v>
      </c>
    </row>
    <row r="40" customHeight="1" spans="1:21">
      <c r="A40" s="324">
        <f>'TEST MARKS '!A44</f>
        <v>35</v>
      </c>
      <c r="B40" s="325" t="s">
        <v>117</v>
      </c>
      <c r="C40" s="326" t="s">
        <v>118</v>
      </c>
      <c r="D40" s="328">
        <v>54</v>
      </c>
      <c r="E40" s="324">
        <f t="shared" si="0"/>
        <v>54</v>
      </c>
      <c r="F40" s="324">
        <f t="shared" si="0"/>
        <v>54</v>
      </c>
      <c r="G40" s="324">
        <f t="shared" si="2"/>
        <v>54</v>
      </c>
      <c r="H40" s="324">
        <f t="shared" si="2"/>
        <v>54</v>
      </c>
      <c r="I40" s="324">
        <f t="shared" si="2"/>
        <v>54</v>
      </c>
      <c r="J40" s="338">
        <f>D40/'TEST MARKS '!$D$141*100</f>
        <v>67.5</v>
      </c>
      <c r="K40" s="338">
        <f>E40/'TEST MARKS '!$D$141*100</f>
        <v>67.5</v>
      </c>
      <c r="L40" s="338">
        <f>F40/'TEST MARKS '!$D$141*100</f>
        <v>67.5</v>
      </c>
      <c r="M40" s="338">
        <f>G40/'TEST MARKS '!$D$141*100</f>
        <v>67.5</v>
      </c>
      <c r="N40" s="338">
        <f>H40/'TEST MARKS '!$D$141*100</f>
        <v>67.5</v>
      </c>
      <c r="O40" s="338">
        <f>I40/'TEST MARKS '!$D$141*100</f>
        <v>67.5</v>
      </c>
      <c r="P40" s="339" t="str">
        <f>IF(J40&lt;'TEST MARKS '!$D$139,"N","Y")</f>
        <v>Y</v>
      </c>
      <c r="Q40" s="339" t="str">
        <f>IF(K40&lt;'TEST MARKS '!$D$139,"N","Y")</f>
        <v>Y</v>
      </c>
      <c r="R40" s="339" t="str">
        <f>IF(L40&lt;'TEST MARKS '!$D$139,"N","Y")</f>
        <v>Y</v>
      </c>
      <c r="S40" s="339" t="str">
        <f>IF(M40&lt;'TEST MARKS '!$D$139,"N","Y")</f>
        <v>Y</v>
      </c>
      <c r="T40" s="339" t="str">
        <f>IF(N40&lt;'TEST MARKS '!$D$139,"N","Y")</f>
        <v>Y</v>
      </c>
      <c r="U40" s="339" t="str">
        <f>IF(O40&lt;'TEST MARKS '!$D$139,"N","Y")</f>
        <v>Y</v>
      </c>
    </row>
    <row r="41" customHeight="1" spans="1:21">
      <c r="A41" s="324">
        <f>'TEST MARKS '!A45</f>
        <v>36</v>
      </c>
      <c r="B41" s="325" t="s">
        <v>119</v>
      </c>
      <c r="C41" s="326" t="s">
        <v>120</v>
      </c>
      <c r="D41" s="328">
        <v>58</v>
      </c>
      <c r="E41" s="324">
        <f t="shared" si="0"/>
        <v>58</v>
      </c>
      <c r="F41" s="324">
        <f t="shared" si="0"/>
        <v>58</v>
      </c>
      <c r="G41" s="324">
        <f t="shared" si="2"/>
        <v>58</v>
      </c>
      <c r="H41" s="324">
        <f t="shared" si="2"/>
        <v>58</v>
      </c>
      <c r="I41" s="324">
        <f t="shared" si="2"/>
        <v>58</v>
      </c>
      <c r="J41" s="338">
        <f>D41/'TEST MARKS '!$D$141*100</f>
        <v>72.5</v>
      </c>
      <c r="K41" s="338">
        <f>E41/'TEST MARKS '!$D$141*100</f>
        <v>72.5</v>
      </c>
      <c r="L41" s="338">
        <f>F41/'TEST MARKS '!$D$141*100</f>
        <v>72.5</v>
      </c>
      <c r="M41" s="338">
        <f>G41/'TEST MARKS '!$D$141*100</f>
        <v>72.5</v>
      </c>
      <c r="N41" s="338">
        <f>H41/'TEST MARKS '!$D$141*100</f>
        <v>72.5</v>
      </c>
      <c r="O41" s="338">
        <f>I41/'TEST MARKS '!$D$141*100</f>
        <v>72.5</v>
      </c>
      <c r="P41" s="339" t="str">
        <f>IF(J41&lt;'TEST MARKS '!$D$139,"N","Y")</f>
        <v>Y</v>
      </c>
      <c r="Q41" s="339" t="str">
        <f>IF(K41&lt;'TEST MARKS '!$D$139,"N","Y")</f>
        <v>Y</v>
      </c>
      <c r="R41" s="339" t="str">
        <f>IF(L41&lt;'TEST MARKS '!$D$139,"N","Y")</f>
        <v>Y</v>
      </c>
      <c r="S41" s="339" t="str">
        <f>IF(M41&lt;'TEST MARKS '!$D$139,"N","Y")</f>
        <v>Y</v>
      </c>
      <c r="T41" s="339" t="str">
        <f>IF(N41&lt;'TEST MARKS '!$D$139,"N","Y")</f>
        <v>Y</v>
      </c>
      <c r="U41" s="339" t="str">
        <f>IF(O41&lt;'TEST MARKS '!$D$139,"N","Y")</f>
        <v>Y</v>
      </c>
    </row>
    <row r="42" customHeight="1" spans="1:21">
      <c r="A42" s="324">
        <f>'TEST MARKS '!A46</f>
        <v>37</v>
      </c>
      <c r="B42" s="325" t="s">
        <v>121</v>
      </c>
      <c r="C42" s="326" t="s">
        <v>122</v>
      </c>
      <c r="D42" s="328">
        <v>34</v>
      </c>
      <c r="E42" s="324">
        <f t="shared" si="0"/>
        <v>34</v>
      </c>
      <c r="F42" s="324">
        <f t="shared" si="0"/>
        <v>34</v>
      </c>
      <c r="G42" s="324">
        <f t="shared" si="2"/>
        <v>34</v>
      </c>
      <c r="H42" s="324">
        <f t="shared" si="2"/>
        <v>34</v>
      </c>
      <c r="I42" s="324">
        <f t="shared" si="2"/>
        <v>34</v>
      </c>
      <c r="J42" s="338">
        <f>D42/'TEST MARKS '!$D$141*100</f>
        <v>42.5</v>
      </c>
      <c r="K42" s="338">
        <f>E42/'TEST MARKS '!$D$141*100</f>
        <v>42.5</v>
      </c>
      <c r="L42" s="338">
        <f>F42/'TEST MARKS '!$D$141*100</f>
        <v>42.5</v>
      </c>
      <c r="M42" s="338">
        <f>G42/'TEST MARKS '!$D$141*100</f>
        <v>42.5</v>
      </c>
      <c r="N42" s="338">
        <f>H42/'TEST MARKS '!$D$141*100</f>
        <v>42.5</v>
      </c>
      <c r="O42" s="338">
        <f>I42/'TEST MARKS '!$D$141*100</f>
        <v>42.5</v>
      </c>
      <c r="P42" s="339" t="str">
        <f>IF(J42&lt;'TEST MARKS '!$D$139,"N","Y")</f>
        <v>N</v>
      </c>
      <c r="Q42" s="339" t="str">
        <f>IF(K42&lt;'TEST MARKS '!$D$139,"N","Y")</f>
        <v>N</v>
      </c>
      <c r="R42" s="339" t="str">
        <f>IF(L42&lt;'TEST MARKS '!$D$139,"N","Y")</f>
        <v>N</v>
      </c>
      <c r="S42" s="339" t="str">
        <f>IF(M42&lt;'TEST MARKS '!$D$139,"N","Y")</f>
        <v>N</v>
      </c>
      <c r="T42" s="339" t="str">
        <f>IF(N42&lt;'TEST MARKS '!$D$139,"N","Y")</f>
        <v>N</v>
      </c>
      <c r="U42" s="339" t="str">
        <f>IF(O42&lt;'TEST MARKS '!$D$139,"N","Y")</f>
        <v>N</v>
      </c>
    </row>
    <row r="43" customHeight="1" spans="1:21">
      <c r="A43" s="324">
        <f>'TEST MARKS '!A47</f>
        <v>38</v>
      </c>
      <c r="B43" s="325" t="s">
        <v>123</v>
      </c>
      <c r="C43" s="326" t="s">
        <v>124</v>
      </c>
      <c r="D43" s="328">
        <v>74</v>
      </c>
      <c r="E43" s="324">
        <f t="shared" si="0"/>
        <v>74</v>
      </c>
      <c r="F43" s="324">
        <f t="shared" si="0"/>
        <v>74</v>
      </c>
      <c r="G43" s="324">
        <f t="shared" si="2"/>
        <v>74</v>
      </c>
      <c r="H43" s="324">
        <f t="shared" si="2"/>
        <v>74</v>
      </c>
      <c r="I43" s="324">
        <f t="shared" si="2"/>
        <v>74</v>
      </c>
      <c r="J43" s="338">
        <f>D43/'TEST MARKS '!$D$141*100</f>
        <v>92.5</v>
      </c>
      <c r="K43" s="338">
        <f>E43/'TEST MARKS '!$D$141*100</f>
        <v>92.5</v>
      </c>
      <c r="L43" s="338">
        <f>F43/'TEST MARKS '!$D$141*100</f>
        <v>92.5</v>
      </c>
      <c r="M43" s="338">
        <f>G43/'TEST MARKS '!$D$141*100</f>
        <v>92.5</v>
      </c>
      <c r="N43" s="338">
        <f>H43/'TEST MARKS '!$D$141*100</f>
        <v>92.5</v>
      </c>
      <c r="O43" s="338">
        <f>I43/'TEST MARKS '!$D$141*100</f>
        <v>92.5</v>
      </c>
      <c r="P43" s="339" t="str">
        <f>IF(J43&lt;'TEST MARKS '!$D$139,"N","Y")</f>
        <v>Y</v>
      </c>
      <c r="Q43" s="339" t="str">
        <f>IF(K43&lt;'TEST MARKS '!$D$139,"N","Y")</f>
        <v>Y</v>
      </c>
      <c r="R43" s="339" t="str">
        <f>IF(L43&lt;'TEST MARKS '!$D$139,"N","Y")</f>
        <v>Y</v>
      </c>
      <c r="S43" s="339" t="str">
        <f>IF(M43&lt;'TEST MARKS '!$D$139,"N","Y")</f>
        <v>Y</v>
      </c>
      <c r="T43" s="339" t="str">
        <f>IF(N43&lt;'TEST MARKS '!$D$139,"N","Y")</f>
        <v>Y</v>
      </c>
      <c r="U43" s="339" t="str">
        <f>IF(O43&lt;'TEST MARKS '!$D$139,"N","Y")</f>
        <v>Y</v>
      </c>
    </row>
    <row r="44" customHeight="1" spans="1:21">
      <c r="A44" s="324">
        <f>'TEST MARKS '!A48</f>
        <v>39</v>
      </c>
      <c r="B44" s="325" t="s">
        <v>125</v>
      </c>
      <c r="C44" s="326" t="s">
        <v>126</v>
      </c>
      <c r="D44" s="328">
        <v>60</v>
      </c>
      <c r="E44" s="324">
        <f t="shared" si="0"/>
        <v>60</v>
      </c>
      <c r="F44" s="324">
        <f t="shared" si="0"/>
        <v>60</v>
      </c>
      <c r="G44" s="324">
        <f t="shared" si="2"/>
        <v>60</v>
      </c>
      <c r="H44" s="324">
        <f t="shared" si="2"/>
        <v>60</v>
      </c>
      <c r="I44" s="324">
        <f t="shared" si="2"/>
        <v>60</v>
      </c>
      <c r="J44" s="338">
        <f>D44/'TEST MARKS '!$D$141*100</f>
        <v>75</v>
      </c>
      <c r="K44" s="338">
        <f>E44/'TEST MARKS '!$D$141*100</f>
        <v>75</v>
      </c>
      <c r="L44" s="338">
        <f>F44/'TEST MARKS '!$D$141*100</f>
        <v>75</v>
      </c>
      <c r="M44" s="338">
        <f>G44/'TEST MARKS '!$D$141*100</f>
        <v>75</v>
      </c>
      <c r="N44" s="338">
        <f>H44/'TEST MARKS '!$D$141*100</f>
        <v>75</v>
      </c>
      <c r="O44" s="338">
        <f>I44/'TEST MARKS '!$D$141*100</f>
        <v>75</v>
      </c>
      <c r="P44" s="339" t="str">
        <f>IF(J44&lt;'TEST MARKS '!$D$139,"N","Y")</f>
        <v>Y</v>
      </c>
      <c r="Q44" s="339" t="str">
        <f>IF(K44&lt;'TEST MARKS '!$D$139,"N","Y")</f>
        <v>Y</v>
      </c>
      <c r="R44" s="339" t="str">
        <f>IF(L44&lt;'TEST MARKS '!$D$139,"N","Y")</f>
        <v>Y</v>
      </c>
      <c r="S44" s="339" t="str">
        <f>IF(M44&lt;'TEST MARKS '!$D$139,"N","Y")</f>
        <v>Y</v>
      </c>
      <c r="T44" s="339" t="str">
        <f>IF(N44&lt;'TEST MARKS '!$D$139,"N","Y")</f>
        <v>Y</v>
      </c>
      <c r="U44" s="339" t="str">
        <f>IF(O44&lt;'TEST MARKS '!$D$139,"N","Y")</f>
        <v>Y</v>
      </c>
    </row>
    <row r="45" customHeight="1" spans="1:21">
      <c r="A45" s="324">
        <f>'TEST MARKS '!A49</f>
        <v>40</v>
      </c>
      <c r="B45" s="325" t="s">
        <v>127</v>
      </c>
      <c r="C45" s="326" t="s">
        <v>128</v>
      </c>
      <c r="D45" s="328">
        <v>54</v>
      </c>
      <c r="E45" s="324">
        <f t="shared" si="0"/>
        <v>54</v>
      </c>
      <c r="F45" s="324">
        <f t="shared" si="0"/>
        <v>54</v>
      </c>
      <c r="G45" s="324">
        <f t="shared" si="2"/>
        <v>54</v>
      </c>
      <c r="H45" s="324">
        <f t="shared" si="2"/>
        <v>54</v>
      </c>
      <c r="I45" s="324">
        <f t="shared" si="2"/>
        <v>54</v>
      </c>
      <c r="J45" s="338">
        <f>D45/'TEST MARKS '!$D$141*100</f>
        <v>67.5</v>
      </c>
      <c r="K45" s="338">
        <f>E45/'TEST MARKS '!$D$141*100</f>
        <v>67.5</v>
      </c>
      <c r="L45" s="338">
        <f>F45/'TEST MARKS '!$D$141*100</f>
        <v>67.5</v>
      </c>
      <c r="M45" s="338">
        <f>G45/'TEST MARKS '!$D$141*100</f>
        <v>67.5</v>
      </c>
      <c r="N45" s="338">
        <f>H45/'TEST MARKS '!$D$141*100</f>
        <v>67.5</v>
      </c>
      <c r="O45" s="338">
        <f>I45/'TEST MARKS '!$D$141*100</f>
        <v>67.5</v>
      </c>
      <c r="P45" s="339" t="str">
        <f>IF(J45&lt;'TEST MARKS '!$D$139,"N","Y")</f>
        <v>Y</v>
      </c>
      <c r="Q45" s="339" t="str">
        <f>IF(K45&lt;'TEST MARKS '!$D$139,"N","Y")</f>
        <v>Y</v>
      </c>
      <c r="R45" s="339" t="str">
        <f>IF(L45&lt;'TEST MARKS '!$D$139,"N","Y")</f>
        <v>Y</v>
      </c>
      <c r="S45" s="339" t="str">
        <f>IF(M45&lt;'TEST MARKS '!$D$139,"N","Y")</f>
        <v>Y</v>
      </c>
      <c r="T45" s="339" t="str">
        <f>IF(N45&lt;'TEST MARKS '!$D$139,"N","Y")</f>
        <v>Y</v>
      </c>
      <c r="U45" s="339" t="str">
        <f>IF(O45&lt;'TEST MARKS '!$D$139,"N","Y")</f>
        <v>Y</v>
      </c>
    </row>
    <row r="46" customHeight="1" spans="1:21">
      <c r="A46" s="324">
        <f>'TEST MARKS '!A50</f>
        <v>41</v>
      </c>
      <c r="B46" s="325" t="s">
        <v>129</v>
      </c>
      <c r="C46" s="326" t="s">
        <v>130</v>
      </c>
      <c r="D46" s="328">
        <v>39</v>
      </c>
      <c r="E46" s="324">
        <f t="shared" si="0"/>
        <v>39</v>
      </c>
      <c r="F46" s="324">
        <f t="shared" si="0"/>
        <v>39</v>
      </c>
      <c r="G46" s="324">
        <f t="shared" si="2"/>
        <v>39</v>
      </c>
      <c r="H46" s="324">
        <f t="shared" si="2"/>
        <v>39</v>
      </c>
      <c r="I46" s="324">
        <f t="shared" si="2"/>
        <v>39</v>
      </c>
      <c r="J46" s="338">
        <f>D46/'TEST MARKS '!$D$141*100</f>
        <v>48.75</v>
      </c>
      <c r="K46" s="338">
        <f>E46/'TEST MARKS '!$D$141*100</f>
        <v>48.75</v>
      </c>
      <c r="L46" s="338">
        <f>F46/'TEST MARKS '!$D$141*100</f>
        <v>48.75</v>
      </c>
      <c r="M46" s="338">
        <f>G46/'TEST MARKS '!$D$141*100</f>
        <v>48.75</v>
      </c>
      <c r="N46" s="338">
        <f>H46/'TEST MARKS '!$D$141*100</f>
        <v>48.75</v>
      </c>
      <c r="O46" s="338">
        <f>I46/'TEST MARKS '!$D$141*100</f>
        <v>48.75</v>
      </c>
      <c r="P46" s="339" t="str">
        <f>IF(J46&lt;'TEST MARKS '!$D$139,"N","Y")</f>
        <v>N</v>
      </c>
      <c r="Q46" s="339" t="str">
        <f>IF(K46&lt;'TEST MARKS '!$D$139,"N","Y")</f>
        <v>N</v>
      </c>
      <c r="R46" s="339" t="str">
        <f>IF(L46&lt;'TEST MARKS '!$D$139,"N","Y")</f>
        <v>N</v>
      </c>
      <c r="S46" s="339" t="str">
        <f>IF(M46&lt;'TEST MARKS '!$D$139,"N","Y")</f>
        <v>N</v>
      </c>
      <c r="T46" s="339" t="str">
        <f>IF(N46&lt;'TEST MARKS '!$D$139,"N","Y")</f>
        <v>N</v>
      </c>
      <c r="U46" s="339" t="str">
        <f>IF(O46&lt;'TEST MARKS '!$D$139,"N","Y")</f>
        <v>N</v>
      </c>
    </row>
    <row r="47" customHeight="1" spans="1:21">
      <c r="A47" s="324">
        <f>'TEST MARKS '!A51</f>
        <v>42</v>
      </c>
      <c r="B47" s="325" t="s">
        <v>131</v>
      </c>
      <c r="C47" s="326" t="s">
        <v>132</v>
      </c>
      <c r="D47" s="328">
        <v>66</v>
      </c>
      <c r="E47" s="324">
        <f t="shared" si="0"/>
        <v>66</v>
      </c>
      <c r="F47" s="324">
        <f t="shared" si="0"/>
        <v>66</v>
      </c>
      <c r="G47" s="324">
        <f t="shared" ref="G47:I66" si="3">F47</f>
        <v>66</v>
      </c>
      <c r="H47" s="324">
        <f t="shared" si="3"/>
        <v>66</v>
      </c>
      <c r="I47" s="324">
        <f t="shared" si="3"/>
        <v>66</v>
      </c>
      <c r="J47" s="338">
        <f>D47/'TEST MARKS '!$D$141*100</f>
        <v>82.5</v>
      </c>
      <c r="K47" s="338">
        <f>E47/'TEST MARKS '!$D$141*100</f>
        <v>82.5</v>
      </c>
      <c r="L47" s="338">
        <f>F47/'TEST MARKS '!$D$141*100</f>
        <v>82.5</v>
      </c>
      <c r="M47" s="338">
        <f>G47/'TEST MARKS '!$D$141*100</f>
        <v>82.5</v>
      </c>
      <c r="N47" s="338">
        <f>H47/'TEST MARKS '!$D$141*100</f>
        <v>82.5</v>
      </c>
      <c r="O47" s="338">
        <f>I47/'TEST MARKS '!$D$141*100</f>
        <v>82.5</v>
      </c>
      <c r="P47" s="339" t="str">
        <f>IF(J47&lt;'TEST MARKS '!$D$139,"N","Y")</f>
        <v>Y</v>
      </c>
      <c r="Q47" s="339" t="str">
        <f>IF(K47&lt;'TEST MARKS '!$D$139,"N","Y")</f>
        <v>Y</v>
      </c>
      <c r="R47" s="339" t="str">
        <f>IF(L47&lt;'TEST MARKS '!$D$139,"N","Y")</f>
        <v>Y</v>
      </c>
      <c r="S47" s="339" t="str">
        <f>IF(M47&lt;'TEST MARKS '!$D$139,"N","Y")</f>
        <v>Y</v>
      </c>
      <c r="T47" s="339" t="str">
        <f>IF(N47&lt;'TEST MARKS '!$D$139,"N","Y")</f>
        <v>Y</v>
      </c>
      <c r="U47" s="339" t="str">
        <f>IF(O47&lt;'TEST MARKS '!$D$139,"N","Y")</f>
        <v>Y</v>
      </c>
    </row>
    <row r="48" customHeight="1" spans="1:21">
      <c r="A48" s="324">
        <f>'TEST MARKS '!A52</f>
        <v>43</v>
      </c>
      <c r="B48" s="325" t="s">
        <v>133</v>
      </c>
      <c r="C48" s="326" t="s">
        <v>134</v>
      </c>
      <c r="D48" s="328">
        <v>22</v>
      </c>
      <c r="E48" s="324">
        <f t="shared" si="0"/>
        <v>22</v>
      </c>
      <c r="F48" s="324">
        <f t="shared" si="0"/>
        <v>22</v>
      </c>
      <c r="G48" s="324">
        <f t="shared" si="3"/>
        <v>22</v>
      </c>
      <c r="H48" s="324">
        <f t="shared" si="3"/>
        <v>22</v>
      </c>
      <c r="I48" s="324">
        <f t="shared" si="3"/>
        <v>22</v>
      </c>
      <c r="J48" s="338">
        <f>D48/'TEST MARKS '!$D$141*100</f>
        <v>27.5</v>
      </c>
      <c r="K48" s="338">
        <f>E48/'TEST MARKS '!$D$141*100</f>
        <v>27.5</v>
      </c>
      <c r="L48" s="338">
        <f>F48/'TEST MARKS '!$D$141*100</f>
        <v>27.5</v>
      </c>
      <c r="M48" s="338">
        <f>G48/'TEST MARKS '!$D$141*100</f>
        <v>27.5</v>
      </c>
      <c r="N48" s="338">
        <f>H48/'TEST MARKS '!$D$141*100</f>
        <v>27.5</v>
      </c>
      <c r="O48" s="338">
        <f>I48/'TEST MARKS '!$D$141*100</f>
        <v>27.5</v>
      </c>
      <c r="P48" s="339" t="str">
        <f>IF(J48&lt;'TEST MARKS '!$D$139,"N","Y")</f>
        <v>N</v>
      </c>
      <c r="Q48" s="339" t="str">
        <f>IF(K48&lt;'TEST MARKS '!$D$139,"N","Y")</f>
        <v>N</v>
      </c>
      <c r="R48" s="339" t="str">
        <f>IF(L48&lt;'TEST MARKS '!$D$139,"N","Y")</f>
        <v>N</v>
      </c>
      <c r="S48" s="339" t="str">
        <f>IF(M48&lt;'TEST MARKS '!$D$139,"N","Y")</f>
        <v>N</v>
      </c>
      <c r="T48" s="339" t="str">
        <f>IF(N48&lt;'TEST MARKS '!$D$139,"N","Y")</f>
        <v>N</v>
      </c>
      <c r="U48" s="339" t="str">
        <f>IF(O48&lt;'TEST MARKS '!$D$139,"N","Y")</f>
        <v>N</v>
      </c>
    </row>
    <row r="49" customHeight="1" spans="1:21">
      <c r="A49" s="324">
        <f>'TEST MARKS '!A53</f>
        <v>44</v>
      </c>
      <c r="B49" s="325" t="s">
        <v>135</v>
      </c>
      <c r="C49" s="326" t="s">
        <v>136</v>
      </c>
      <c r="D49" s="328">
        <v>65</v>
      </c>
      <c r="E49" s="324">
        <f t="shared" si="0"/>
        <v>65</v>
      </c>
      <c r="F49" s="324">
        <f t="shared" si="0"/>
        <v>65</v>
      </c>
      <c r="G49" s="324">
        <f t="shared" si="3"/>
        <v>65</v>
      </c>
      <c r="H49" s="324">
        <f t="shared" si="3"/>
        <v>65</v>
      </c>
      <c r="I49" s="324">
        <f t="shared" si="3"/>
        <v>65</v>
      </c>
      <c r="J49" s="338">
        <f>D49/'TEST MARKS '!$D$141*100</f>
        <v>81.25</v>
      </c>
      <c r="K49" s="338">
        <f>E49/'TEST MARKS '!$D$141*100</f>
        <v>81.25</v>
      </c>
      <c r="L49" s="338">
        <f>F49/'TEST MARKS '!$D$141*100</f>
        <v>81.25</v>
      </c>
      <c r="M49" s="338">
        <f>G49/'TEST MARKS '!$D$141*100</f>
        <v>81.25</v>
      </c>
      <c r="N49" s="338">
        <f>H49/'TEST MARKS '!$D$141*100</f>
        <v>81.25</v>
      </c>
      <c r="O49" s="338">
        <f>I49/'TEST MARKS '!$D$141*100</f>
        <v>81.25</v>
      </c>
      <c r="P49" s="339" t="str">
        <f>IF(J49&lt;'TEST MARKS '!$D$139,"N","Y")</f>
        <v>Y</v>
      </c>
      <c r="Q49" s="339" t="str">
        <f>IF(K49&lt;'TEST MARKS '!$D$139,"N","Y")</f>
        <v>Y</v>
      </c>
      <c r="R49" s="339" t="str">
        <f>IF(L49&lt;'TEST MARKS '!$D$139,"N","Y")</f>
        <v>Y</v>
      </c>
      <c r="S49" s="339" t="str">
        <f>IF(M49&lt;'TEST MARKS '!$D$139,"N","Y")</f>
        <v>Y</v>
      </c>
      <c r="T49" s="339" t="str">
        <f>IF(N49&lt;'TEST MARKS '!$D$139,"N","Y")</f>
        <v>Y</v>
      </c>
      <c r="U49" s="339" t="str">
        <f>IF(O49&lt;'TEST MARKS '!$D$139,"N","Y")</f>
        <v>Y</v>
      </c>
    </row>
    <row r="50" customHeight="1" spans="1:21">
      <c r="A50" s="324">
        <f>'TEST MARKS '!A54</f>
        <v>45</v>
      </c>
      <c r="B50" s="325" t="s">
        <v>137</v>
      </c>
      <c r="C50" s="326" t="s">
        <v>138</v>
      </c>
      <c r="D50" s="328">
        <v>62</v>
      </c>
      <c r="E50" s="324">
        <f t="shared" si="0"/>
        <v>62</v>
      </c>
      <c r="F50" s="324">
        <f t="shared" si="0"/>
        <v>62</v>
      </c>
      <c r="G50" s="324">
        <f t="shared" si="3"/>
        <v>62</v>
      </c>
      <c r="H50" s="324">
        <f t="shared" si="3"/>
        <v>62</v>
      </c>
      <c r="I50" s="324">
        <f t="shared" si="3"/>
        <v>62</v>
      </c>
      <c r="J50" s="338">
        <f>D50/'TEST MARKS '!$D$141*100</f>
        <v>77.5</v>
      </c>
      <c r="K50" s="338">
        <f>E50/'TEST MARKS '!$D$141*100</f>
        <v>77.5</v>
      </c>
      <c r="L50" s="338">
        <f>F50/'TEST MARKS '!$D$141*100</f>
        <v>77.5</v>
      </c>
      <c r="M50" s="338">
        <f>G50/'TEST MARKS '!$D$141*100</f>
        <v>77.5</v>
      </c>
      <c r="N50" s="338">
        <f>H50/'TEST MARKS '!$D$141*100</f>
        <v>77.5</v>
      </c>
      <c r="O50" s="338">
        <f>I50/'TEST MARKS '!$D$141*100</f>
        <v>77.5</v>
      </c>
      <c r="P50" s="339" t="str">
        <f>IF(J50&lt;'TEST MARKS '!$D$139,"N","Y")</f>
        <v>Y</v>
      </c>
      <c r="Q50" s="339" t="str">
        <f>IF(K50&lt;'TEST MARKS '!$D$139,"N","Y")</f>
        <v>Y</v>
      </c>
      <c r="R50" s="339" t="str">
        <f>IF(L50&lt;'TEST MARKS '!$D$139,"N","Y")</f>
        <v>Y</v>
      </c>
      <c r="S50" s="339" t="str">
        <f>IF(M50&lt;'TEST MARKS '!$D$139,"N","Y")</f>
        <v>Y</v>
      </c>
      <c r="T50" s="339" t="str">
        <f>IF(N50&lt;'TEST MARKS '!$D$139,"N","Y")</f>
        <v>Y</v>
      </c>
      <c r="U50" s="339" t="str">
        <f>IF(O50&lt;'TEST MARKS '!$D$139,"N","Y")</f>
        <v>Y</v>
      </c>
    </row>
    <row r="51" customHeight="1" spans="1:21">
      <c r="A51" s="324">
        <f>'TEST MARKS '!A55</f>
        <v>46</v>
      </c>
      <c r="B51" s="325" t="s">
        <v>139</v>
      </c>
      <c r="C51" s="326" t="s">
        <v>140</v>
      </c>
      <c r="D51" s="328">
        <v>34</v>
      </c>
      <c r="E51" s="324">
        <f t="shared" si="0"/>
        <v>34</v>
      </c>
      <c r="F51" s="324">
        <f t="shared" si="0"/>
        <v>34</v>
      </c>
      <c r="G51" s="324">
        <f t="shared" si="3"/>
        <v>34</v>
      </c>
      <c r="H51" s="324">
        <f t="shared" si="3"/>
        <v>34</v>
      </c>
      <c r="I51" s="324">
        <f t="shared" si="3"/>
        <v>34</v>
      </c>
      <c r="J51" s="338">
        <f>D51/'TEST MARKS '!$D$141*100</f>
        <v>42.5</v>
      </c>
      <c r="K51" s="338">
        <f>E51/'TEST MARKS '!$D$141*100</f>
        <v>42.5</v>
      </c>
      <c r="L51" s="338">
        <f>F51/'TEST MARKS '!$D$141*100</f>
        <v>42.5</v>
      </c>
      <c r="M51" s="338">
        <f>G51/'TEST MARKS '!$D$141*100</f>
        <v>42.5</v>
      </c>
      <c r="N51" s="338">
        <f>H51/'TEST MARKS '!$D$141*100</f>
        <v>42.5</v>
      </c>
      <c r="O51" s="338">
        <f>I51/'TEST MARKS '!$D$141*100</f>
        <v>42.5</v>
      </c>
      <c r="P51" s="339" t="str">
        <f>IF(J51&lt;'TEST MARKS '!$D$139,"N","Y")</f>
        <v>N</v>
      </c>
      <c r="Q51" s="339" t="str">
        <f>IF(K51&lt;'TEST MARKS '!$D$139,"N","Y")</f>
        <v>N</v>
      </c>
      <c r="R51" s="339" t="str">
        <f>IF(L51&lt;'TEST MARKS '!$D$139,"N","Y")</f>
        <v>N</v>
      </c>
      <c r="S51" s="339" t="str">
        <f>IF(M51&lt;'TEST MARKS '!$D$139,"N","Y")</f>
        <v>N</v>
      </c>
      <c r="T51" s="339" t="str">
        <f>IF(N51&lt;'TEST MARKS '!$D$139,"N","Y")</f>
        <v>N</v>
      </c>
      <c r="U51" s="339" t="str">
        <f>IF(O51&lt;'TEST MARKS '!$D$139,"N","Y")</f>
        <v>N</v>
      </c>
    </row>
    <row r="52" s="241" customFormat="1" customHeight="1" spans="1:21">
      <c r="A52" s="324">
        <f>'TEST MARKS '!A56</f>
        <v>47</v>
      </c>
      <c r="B52" s="325" t="s">
        <v>141</v>
      </c>
      <c r="C52" s="326" t="s">
        <v>142</v>
      </c>
      <c r="D52" s="328">
        <v>34</v>
      </c>
      <c r="E52" s="324">
        <f t="shared" si="0"/>
        <v>34</v>
      </c>
      <c r="F52" s="324">
        <f t="shared" si="0"/>
        <v>34</v>
      </c>
      <c r="G52" s="324">
        <f t="shared" si="3"/>
        <v>34</v>
      </c>
      <c r="H52" s="324">
        <f t="shared" si="3"/>
        <v>34</v>
      </c>
      <c r="I52" s="324">
        <f t="shared" si="3"/>
        <v>34</v>
      </c>
      <c r="J52" s="338">
        <f>D52/'TEST MARKS '!$D$141*100</f>
        <v>42.5</v>
      </c>
      <c r="K52" s="338">
        <f>E52/'TEST MARKS '!$D$141*100</f>
        <v>42.5</v>
      </c>
      <c r="L52" s="338">
        <f>F52/'TEST MARKS '!$D$141*100</f>
        <v>42.5</v>
      </c>
      <c r="M52" s="338">
        <f>G52/'TEST MARKS '!$D$141*100</f>
        <v>42.5</v>
      </c>
      <c r="N52" s="338">
        <f>H52/'TEST MARKS '!$D$141*100</f>
        <v>42.5</v>
      </c>
      <c r="O52" s="338">
        <f>I52/'TEST MARKS '!$D$141*100</f>
        <v>42.5</v>
      </c>
      <c r="P52" s="339" t="str">
        <f>IF(J52&lt;'TEST MARKS '!$D$139,"N","Y")</f>
        <v>N</v>
      </c>
      <c r="Q52" s="339" t="str">
        <f>IF(K52&lt;'TEST MARKS '!$D$139,"N","Y")</f>
        <v>N</v>
      </c>
      <c r="R52" s="339" t="str">
        <f>IF(L52&lt;'TEST MARKS '!$D$139,"N","Y")</f>
        <v>N</v>
      </c>
      <c r="S52" s="339" t="str">
        <f>IF(M52&lt;'TEST MARKS '!$D$139,"N","Y")</f>
        <v>N</v>
      </c>
      <c r="T52" s="339" t="str">
        <f>IF(N52&lt;'TEST MARKS '!$D$139,"N","Y")</f>
        <v>N</v>
      </c>
      <c r="U52" s="339" t="str">
        <f>IF(O52&lt;'TEST MARKS '!$D$139,"N","Y")</f>
        <v>N</v>
      </c>
    </row>
    <row r="53" s="241" customFormat="1" customHeight="1" spans="1:21">
      <c r="A53" s="324">
        <f>'TEST MARKS '!A57</f>
        <v>48</v>
      </c>
      <c r="B53" s="325" t="s">
        <v>143</v>
      </c>
      <c r="C53" s="326" t="s">
        <v>144</v>
      </c>
      <c r="D53" s="328">
        <v>40</v>
      </c>
      <c r="E53" s="324">
        <f t="shared" si="0"/>
        <v>40</v>
      </c>
      <c r="F53" s="324">
        <f t="shared" si="0"/>
        <v>40</v>
      </c>
      <c r="G53" s="324">
        <f t="shared" si="3"/>
        <v>40</v>
      </c>
      <c r="H53" s="324">
        <f t="shared" si="3"/>
        <v>40</v>
      </c>
      <c r="I53" s="324">
        <f t="shared" si="3"/>
        <v>40</v>
      </c>
      <c r="J53" s="338">
        <f>D53/'TEST MARKS '!$D$141*100</f>
        <v>50</v>
      </c>
      <c r="K53" s="338">
        <f>E53/'TEST MARKS '!$D$141*100</f>
        <v>50</v>
      </c>
      <c r="L53" s="338">
        <f>F53/'TEST MARKS '!$D$141*100</f>
        <v>50</v>
      </c>
      <c r="M53" s="338">
        <f>G53/'TEST MARKS '!$D$141*100</f>
        <v>50</v>
      </c>
      <c r="N53" s="338">
        <f>H53/'TEST MARKS '!$D$141*100</f>
        <v>50</v>
      </c>
      <c r="O53" s="338">
        <f>I53/'TEST MARKS '!$D$141*100</f>
        <v>50</v>
      </c>
      <c r="P53" s="339" t="str">
        <f>IF(J53&lt;'TEST MARKS '!$D$139,"N","Y")</f>
        <v>Y</v>
      </c>
      <c r="Q53" s="339" t="str">
        <f>IF(K53&lt;'TEST MARKS '!$D$139,"N","Y")</f>
        <v>Y</v>
      </c>
      <c r="R53" s="339" t="str">
        <f>IF(L53&lt;'TEST MARKS '!$D$139,"N","Y")</f>
        <v>Y</v>
      </c>
      <c r="S53" s="339" t="str">
        <f>IF(M53&lt;'TEST MARKS '!$D$139,"N","Y")</f>
        <v>Y</v>
      </c>
      <c r="T53" s="339" t="str">
        <f>IF(N53&lt;'TEST MARKS '!$D$139,"N","Y")</f>
        <v>Y</v>
      </c>
      <c r="U53" s="339" t="str">
        <f>IF(O53&lt;'TEST MARKS '!$D$139,"N","Y")</f>
        <v>Y</v>
      </c>
    </row>
    <row r="54" s="241" customFormat="1" customHeight="1" spans="1:21">
      <c r="A54" s="324">
        <f>'TEST MARKS '!A58</f>
        <v>49</v>
      </c>
      <c r="B54" s="325" t="s">
        <v>145</v>
      </c>
      <c r="C54" s="326" t="s">
        <v>146</v>
      </c>
      <c r="D54" s="328">
        <v>67</v>
      </c>
      <c r="E54" s="324">
        <f t="shared" si="0"/>
        <v>67</v>
      </c>
      <c r="F54" s="324">
        <f t="shared" si="0"/>
        <v>67</v>
      </c>
      <c r="G54" s="324">
        <f t="shared" si="3"/>
        <v>67</v>
      </c>
      <c r="H54" s="324">
        <f t="shared" si="3"/>
        <v>67</v>
      </c>
      <c r="I54" s="324">
        <f t="shared" si="3"/>
        <v>67</v>
      </c>
      <c r="J54" s="338">
        <f>D54/'TEST MARKS '!$D$141*100</f>
        <v>83.75</v>
      </c>
      <c r="K54" s="338">
        <f>E54/'TEST MARKS '!$D$141*100</f>
        <v>83.75</v>
      </c>
      <c r="L54" s="338">
        <f>F54/'TEST MARKS '!$D$141*100</f>
        <v>83.75</v>
      </c>
      <c r="M54" s="338">
        <f>G54/'TEST MARKS '!$D$141*100</f>
        <v>83.75</v>
      </c>
      <c r="N54" s="338">
        <f>H54/'TEST MARKS '!$D$141*100</f>
        <v>83.75</v>
      </c>
      <c r="O54" s="338">
        <f>I54/'TEST MARKS '!$D$141*100</f>
        <v>83.75</v>
      </c>
      <c r="P54" s="339" t="str">
        <f>IF(J54&lt;'TEST MARKS '!$D$139,"N","Y")</f>
        <v>Y</v>
      </c>
      <c r="Q54" s="339" t="str">
        <f>IF(K54&lt;'TEST MARKS '!$D$139,"N","Y")</f>
        <v>Y</v>
      </c>
      <c r="R54" s="339" t="str">
        <f>IF(L54&lt;'TEST MARKS '!$D$139,"N","Y")</f>
        <v>Y</v>
      </c>
      <c r="S54" s="339" t="str">
        <f>IF(M54&lt;'TEST MARKS '!$D$139,"N","Y")</f>
        <v>Y</v>
      </c>
      <c r="T54" s="339" t="str">
        <f>IF(N54&lt;'TEST MARKS '!$D$139,"N","Y")</f>
        <v>Y</v>
      </c>
      <c r="U54" s="339" t="str">
        <f>IF(O54&lt;'TEST MARKS '!$D$139,"N","Y")</f>
        <v>Y</v>
      </c>
    </row>
    <row r="55" s="241" customFormat="1" customHeight="1" spans="1:21">
      <c r="A55" s="324">
        <f>'TEST MARKS '!A59</f>
        <v>50</v>
      </c>
      <c r="B55" s="325" t="s">
        <v>147</v>
      </c>
      <c r="C55" s="326" t="s">
        <v>148</v>
      </c>
      <c r="D55" s="328">
        <v>40</v>
      </c>
      <c r="E55" s="324">
        <f t="shared" si="0"/>
        <v>40</v>
      </c>
      <c r="F55" s="324">
        <f t="shared" si="0"/>
        <v>40</v>
      </c>
      <c r="G55" s="324">
        <f t="shared" si="3"/>
        <v>40</v>
      </c>
      <c r="H55" s="324">
        <f t="shared" si="3"/>
        <v>40</v>
      </c>
      <c r="I55" s="324">
        <f t="shared" si="3"/>
        <v>40</v>
      </c>
      <c r="J55" s="338">
        <f>D55/'TEST MARKS '!$D$141*100</f>
        <v>50</v>
      </c>
      <c r="K55" s="338">
        <f>E55/'TEST MARKS '!$D$141*100</f>
        <v>50</v>
      </c>
      <c r="L55" s="338">
        <f>F55/'TEST MARKS '!$D$141*100</f>
        <v>50</v>
      </c>
      <c r="M55" s="338">
        <f>G55/'TEST MARKS '!$D$141*100</f>
        <v>50</v>
      </c>
      <c r="N55" s="338">
        <f>H55/'TEST MARKS '!$D$141*100</f>
        <v>50</v>
      </c>
      <c r="O55" s="338">
        <f>I55/'TEST MARKS '!$D$141*100</f>
        <v>50</v>
      </c>
      <c r="P55" s="339" t="str">
        <f>IF(J55&lt;'TEST MARKS '!$D$139,"N","Y")</f>
        <v>Y</v>
      </c>
      <c r="Q55" s="339" t="str">
        <f>IF(K55&lt;'TEST MARKS '!$D$139,"N","Y")</f>
        <v>Y</v>
      </c>
      <c r="R55" s="339" t="str">
        <f>IF(L55&lt;'TEST MARKS '!$D$139,"N","Y")</f>
        <v>Y</v>
      </c>
      <c r="S55" s="339" t="str">
        <f>IF(M55&lt;'TEST MARKS '!$D$139,"N","Y")</f>
        <v>Y</v>
      </c>
      <c r="T55" s="339" t="str">
        <f>IF(N55&lt;'TEST MARKS '!$D$139,"N","Y")</f>
        <v>Y</v>
      </c>
      <c r="U55" s="339" t="str">
        <f>IF(O55&lt;'TEST MARKS '!$D$139,"N","Y")</f>
        <v>Y</v>
      </c>
    </row>
    <row r="56" s="241" customFormat="1" customHeight="1" spans="1:21">
      <c r="A56" s="324">
        <f>'TEST MARKS '!A60</f>
        <v>51</v>
      </c>
      <c r="B56" s="325" t="s">
        <v>149</v>
      </c>
      <c r="C56" s="326" t="s">
        <v>150</v>
      </c>
      <c r="D56" s="328">
        <v>64</v>
      </c>
      <c r="E56" s="324">
        <f t="shared" si="0"/>
        <v>64</v>
      </c>
      <c r="F56" s="324">
        <f t="shared" si="0"/>
        <v>64</v>
      </c>
      <c r="G56" s="324">
        <f t="shared" si="3"/>
        <v>64</v>
      </c>
      <c r="H56" s="324">
        <f t="shared" si="3"/>
        <v>64</v>
      </c>
      <c r="I56" s="324">
        <f t="shared" si="3"/>
        <v>64</v>
      </c>
      <c r="J56" s="338">
        <f>D56/'TEST MARKS '!$D$141*100</f>
        <v>80</v>
      </c>
      <c r="K56" s="338">
        <f>E56/'TEST MARKS '!$D$141*100</f>
        <v>80</v>
      </c>
      <c r="L56" s="338">
        <f>F56/'TEST MARKS '!$D$141*100</f>
        <v>80</v>
      </c>
      <c r="M56" s="338">
        <f>G56/'TEST MARKS '!$D$141*100</f>
        <v>80</v>
      </c>
      <c r="N56" s="338">
        <f>H56/'TEST MARKS '!$D$141*100</f>
        <v>80</v>
      </c>
      <c r="O56" s="338">
        <f>I56/'TEST MARKS '!$D$141*100</f>
        <v>80</v>
      </c>
      <c r="P56" s="339" t="str">
        <f>IF(J56&lt;'TEST MARKS '!$D$139,"N","Y")</f>
        <v>Y</v>
      </c>
      <c r="Q56" s="339" t="str">
        <f>IF(K56&lt;'TEST MARKS '!$D$139,"N","Y")</f>
        <v>Y</v>
      </c>
      <c r="R56" s="339" t="str">
        <f>IF(L56&lt;'TEST MARKS '!$D$139,"N","Y")</f>
        <v>Y</v>
      </c>
      <c r="S56" s="339" t="str">
        <f>IF(M56&lt;'TEST MARKS '!$D$139,"N","Y")</f>
        <v>Y</v>
      </c>
      <c r="T56" s="339" t="str">
        <f>IF(N56&lt;'TEST MARKS '!$D$139,"N","Y")</f>
        <v>Y</v>
      </c>
      <c r="U56" s="339" t="str">
        <f>IF(O56&lt;'TEST MARKS '!$D$139,"N","Y")</f>
        <v>Y</v>
      </c>
    </row>
    <row r="57" customHeight="1" spans="1:21">
      <c r="A57" s="324">
        <f>'TEST MARKS '!A61</f>
        <v>52</v>
      </c>
      <c r="B57" s="325" t="s">
        <v>151</v>
      </c>
      <c r="C57" s="326" t="s">
        <v>152</v>
      </c>
      <c r="D57" s="328">
        <v>64</v>
      </c>
      <c r="E57" s="324">
        <f t="shared" si="0"/>
        <v>64</v>
      </c>
      <c r="F57" s="324">
        <f t="shared" si="0"/>
        <v>64</v>
      </c>
      <c r="G57" s="324">
        <f t="shared" si="3"/>
        <v>64</v>
      </c>
      <c r="H57" s="324">
        <f t="shared" si="3"/>
        <v>64</v>
      </c>
      <c r="I57" s="324">
        <f t="shared" si="3"/>
        <v>64</v>
      </c>
      <c r="J57" s="338">
        <f>D57/'TEST MARKS '!$D$141*100</f>
        <v>80</v>
      </c>
      <c r="K57" s="338">
        <f>E57/'TEST MARKS '!$D$141*100</f>
        <v>80</v>
      </c>
      <c r="L57" s="338">
        <f>F57/'TEST MARKS '!$D$141*100</f>
        <v>80</v>
      </c>
      <c r="M57" s="338">
        <f>G57/'TEST MARKS '!$D$141*100</f>
        <v>80</v>
      </c>
      <c r="N57" s="338">
        <f>H57/'TEST MARKS '!$D$141*100</f>
        <v>80</v>
      </c>
      <c r="O57" s="338">
        <f>I57/'TEST MARKS '!$D$141*100</f>
        <v>80</v>
      </c>
      <c r="P57" s="339" t="str">
        <f>IF(J57&lt;'TEST MARKS '!$D$139,"N","Y")</f>
        <v>Y</v>
      </c>
      <c r="Q57" s="339" t="str">
        <f>IF(K57&lt;'TEST MARKS '!$D$139,"N","Y")</f>
        <v>Y</v>
      </c>
      <c r="R57" s="339" t="str">
        <f>IF(L57&lt;'TEST MARKS '!$D$139,"N","Y")</f>
        <v>Y</v>
      </c>
      <c r="S57" s="339" t="str">
        <f>IF(M57&lt;'TEST MARKS '!$D$139,"N","Y")</f>
        <v>Y</v>
      </c>
      <c r="T57" s="339" t="str">
        <f>IF(N57&lt;'TEST MARKS '!$D$139,"N","Y")</f>
        <v>Y</v>
      </c>
      <c r="U57" s="339" t="str">
        <f>IF(O57&lt;'TEST MARKS '!$D$139,"N","Y")</f>
        <v>Y</v>
      </c>
    </row>
    <row r="58" customHeight="1" spans="1:21">
      <c r="A58" s="324">
        <f>'TEST MARKS '!A62</f>
        <v>53</v>
      </c>
      <c r="B58" s="325" t="s">
        <v>153</v>
      </c>
      <c r="C58" s="326" t="s">
        <v>154</v>
      </c>
      <c r="D58" s="328">
        <v>51</v>
      </c>
      <c r="E58" s="324">
        <f t="shared" si="0"/>
        <v>51</v>
      </c>
      <c r="F58" s="324">
        <f t="shared" si="0"/>
        <v>51</v>
      </c>
      <c r="G58" s="324">
        <f t="shared" si="3"/>
        <v>51</v>
      </c>
      <c r="H58" s="324">
        <f t="shared" si="3"/>
        <v>51</v>
      </c>
      <c r="I58" s="324">
        <f t="shared" si="3"/>
        <v>51</v>
      </c>
      <c r="J58" s="338">
        <f>D58/'TEST MARKS '!$D$141*100</f>
        <v>63.75</v>
      </c>
      <c r="K58" s="338">
        <f>E58/'TEST MARKS '!$D$141*100</f>
        <v>63.75</v>
      </c>
      <c r="L58" s="338">
        <f>F58/'TEST MARKS '!$D$141*100</f>
        <v>63.75</v>
      </c>
      <c r="M58" s="338">
        <f>G58/'TEST MARKS '!$D$141*100</f>
        <v>63.75</v>
      </c>
      <c r="N58" s="338">
        <f>H58/'TEST MARKS '!$D$141*100</f>
        <v>63.75</v>
      </c>
      <c r="O58" s="338">
        <f>I58/'TEST MARKS '!$D$141*100</f>
        <v>63.75</v>
      </c>
      <c r="P58" s="339" t="str">
        <f>IF(J58&lt;'TEST MARKS '!$D$139,"N","Y")</f>
        <v>Y</v>
      </c>
      <c r="Q58" s="339" t="str">
        <f>IF(K58&lt;'TEST MARKS '!$D$139,"N","Y")</f>
        <v>Y</v>
      </c>
      <c r="R58" s="339" t="str">
        <f>IF(L58&lt;'TEST MARKS '!$D$139,"N","Y")</f>
        <v>Y</v>
      </c>
      <c r="S58" s="339" t="str">
        <f>IF(M58&lt;'TEST MARKS '!$D$139,"N","Y")</f>
        <v>Y</v>
      </c>
      <c r="T58" s="339" t="str">
        <f>IF(N58&lt;'TEST MARKS '!$D$139,"N","Y")</f>
        <v>Y</v>
      </c>
      <c r="U58" s="339" t="str">
        <f>IF(O58&lt;'TEST MARKS '!$D$139,"N","Y")</f>
        <v>Y</v>
      </c>
    </row>
    <row r="59" customHeight="1" spans="1:21">
      <c r="A59" s="324">
        <f>'TEST MARKS '!A63</f>
        <v>54</v>
      </c>
      <c r="B59" s="325" t="s">
        <v>155</v>
      </c>
      <c r="C59" s="326" t="s">
        <v>156</v>
      </c>
      <c r="D59" s="328">
        <v>34</v>
      </c>
      <c r="E59" s="324">
        <f t="shared" si="0"/>
        <v>34</v>
      </c>
      <c r="F59" s="324">
        <f t="shared" si="0"/>
        <v>34</v>
      </c>
      <c r="G59" s="324">
        <f t="shared" si="3"/>
        <v>34</v>
      </c>
      <c r="H59" s="324">
        <f t="shared" si="3"/>
        <v>34</v>
      </c>
      <c r="I59" s="324">
        <f t="shared" si="3"/>
        <v>34</v>
      </c>
      <c r="J59" s="338">
        <f>D59/'TEST MARKS '!$D$141*100</f>
        <v>42.5</v>
      </c>
      <c r="K59" s="338">
        <f>E59/'TEST MARKS '!$D$141*100</f>
        <v>42.5</v>
      </c>
      <c r="L59" s="338">
        <f>F59/'TEST MARKS '!$D$141*100</f>
        <v>42.5</v>
      </c>
      <c r="M59" s="338">
        <f>G59/'TEST MARKS '!$D$141*100</f>
        <v>42.5</v>
      </c>
      <c r="N59" s="338">
        <f>H59/'TEST MARKS '!$D$141*100</f>
        <v>42.5</v>
      </c>
      <c r="O59" s="338">
        <f>I59/'TEST MARKS '!$D$141*100</f>
        <v>42.5</v>
      </c>
      <c r="P59" s="339" t="str">
        <f>IF(J59&lt;'TEST MARKS '!$D$139,"N","Y")</f>
        <v>N</v>
      </c>
      <c r="Q59" s="339" t="str">
        <f>IF(K59&lt;'TEST MARKS '!$D$139,"N","Y")</f>
        <v>N</v>
      </c>
      <c r="R59" s="339" t="str">
        <f>IF(L59&lt;'TEST MARKS '!$D$139,"N","Y")</f>
        <v>N</v>
      </c>
      <c r="S59" s="339" t="str">
        <f>IF(M59&lt;'TEST MARKS '!$D$139,"N","Y")</f>
        <v>N</v>
      </c>
      <c r="T59" s="339" t="str">
        <f>IF(N59&lt;'TEST MARKS '!$D$139,"N","Y")</f>
        <v>N</v>
      </c>
      <c r="U59" s="339" t="str">
        <f>IF(O59&lt;'TEST MARKS '!$D$139,"N","Y")</f>
        <v>N</v>
      </c>
    </row>
    <row r="60" customHeight="1" spans="1:21">
      <c r="A60" s="324">
        <f>'TEST MARKS '!A64</f>
        <v>55</v>
      </c>
      <c r="B60" s="325" t="s">
        <v>157</v>
      </c>
      <c r="C60" s="326" t="s">
        <v>158</v>
      </c>
      <c r="D60" s="328">
        <v>21</v>
      </c>
      <c r="E60" s="324">
        <f t="shared" si="0"/>
        <v>21</v>
      </c>
      <c r="F60" s="324">
        <f t="shared" si="0"/>
        <v>21</v>
      </c>
      <c r="G60" s="324">
        <f t="shared" si="3"/>
        <v>21</v>
      </c>
      <c r="H60" s="324">
        <f t="shared" si="3"/>
        <v>21</v>
      </c>
      <c r="I60" s="324">
        <f t="shared" si="3"/>
        <v>21</v>
      </c>
      <c r="J60" s="338">
        <f>D60/'TEST MARKS '!$D$141*100</f>
        <v>26.25</v>
      </c>
      <c r="K60" s="338">
        <f>E60/'TEST MARKS '!$D$141*100</f>
        <v>26.25</v>
      </c>
      <c r="L60" s="338">
        <f>F60/'TEST MARKS '!$D$141*100</f>
        <v>26.25</v>
      </c>
      <c r="M60" s="338">
        <f>G60/'TEST MARKS '!$D$141*100</f>
        <v>26.25</v>
      </c>
      <c r="N60" s="338">
        <f>H60/'TEST MARKS '!$D$141*100</f>
        <v>26.25</v>
      </c>
      <c r="O60" s="338">
        <f>I60/'TEST MARKS '!$D$141*100</f>
        <v>26.25</v>
      </c>
      <c r="P60" s="339" t="str">
        <f>IF(J60&lt;'TEST MARKS '!$D$139,"N","Y")</f>
        <v>N</v>
      </c>
      <c r="Q60" s="339" t="str">
        <f>IF(K60&lt;'TEST MARKS '!$D$139,"N","Y")</f>
        <v>N</v>
      </c>
      <c r="R60" s="339" t="str">
        <f>IF(L60&lt;'TEST MARKS '!$D$139,"N","Y")</f>
        <v>N</v>
      </c>
      <c r="S60" s="339" t="str">
        <f>IF(M60&lt;'TEST MARKS '!$D$139,"N","Y")</f>
        <v>N</v>
      </c>
      <c r="T60" s="339" t="str">
        <f>IF(N60&lt;'TEST MARKS '!$D$139,"N","Y")</f>
        <v>N</v>
      </c>
      <c r="U60" s="339" t="str">
        <f>IF(O60&lt;'TEST MARKS '!$D$139,"N","Y")</f>
        <v>N</v>
      </c>
    </row>
    <row r="61" customHeight="1" spans="1:21">
      <c r="A61" s="324">
        <f>'TEST MARKS '!A65</f>
        <v>56</v>
      </c>
      <c r="B61" s="329" t="s">
        <v>159</v>
      </c>
      <c r="C61" s="330" t="s">
        <v>160</v>
      </c>
      <c r="D61" s="328">
        <v>32</v>
      </c>
      <c r="E61" s="324">
        <f t="shared" si="0"/>
        <v>32</v>
      </c>
      <c r="F61" s="324">
        <f t="shared" si="0"/>
        <v>32</v>
      </c>
      <c r="G61" s="324">
        <f t="shared" si="3"/>
        <v>32</v>
      </c>
      <c r="H61" s="324">
        <f t="shared" si="3"/>
        <v>32</v>
      </c>
      <c r="I61" s="324">
        <f t="shared" si="3"/>
        <v>32</v>
      </c>
      <c r="J61" s="338">
        <f>D61/'TEST MARKS '!$D$141*100</f>
        <v>40</v>
      </c>
      <c r="K61" s="338">
        <f>E61/'TEST MARKS '!$D$141*100</f>
        <v>40</v>
      </c>
      <c r="L61" s="338">
        <f>F61/'TEST MARKS '!$D$141*100</f>
        <v>40</v>
      </c>
      <c r="M61" s="338">
        <f>G61/'TEST MARKS '!$D$141*100</f>
        <v>40</v>
      </c>
      <c r="N61" s="338">
        <f>H61/'TEST MARKS '!$D$141*100</f>
        <v>40</v>
      </c>
      <c r="O61" s="338">
        <f>I61/'TEST MARKS '!$D$141*100</f>
        <v>40</v>
      </c>
      <c r="P61" s="339" t="str">
        <f>IF(J61&lt;'TEST MARKS '!$D$139,"N","Y")</f>
        <v>N</v>
      </c>
      <c r="Q61" s="339" t="str">
        <f>IF(K61&lt;'TEST MARKS '!$D$139,"N","Y")</f>
        <v>N</v>
      </c>
      <c r="R61" s="339" t="str">
        <f>IF(L61&lt;'TEST MARKS '!$D$139,"N","Y")</f>
        <v>N</v>
      </c>
      <c r="S61" s="339" t="str">
        <f>IF(M61&lt;'TEST MARKS '!$D$139,"N","Y")</f>
        <v>N</v>
      </c>
      <c r="T61" s="339" t="str">
        <f>IF(N61&lt;'TEST MARKS '!$D$139,"N","Y")</f>
        <v>N</v>
      </c>
      <c r="U61" s="339" t="str">
        <f>IF(O61&lt;'TEST MARKS '!$D$139,"N","Y")</f>
        <v>N</v>
      </c>
    </row>
    <row r="62" customHeight="1" spans="1:21">
      <c r="A62" s="324">
        <f>'TEST MARKS '!A66</f>
        <v>57</v>
      </c>
      <c r="B62" s="329" t="s">
        <v>161</v>
      </c>
      <c r="C62" s="330" t="s">
        <v>162</v>
      </c>
      <c r="D62" s="328">
        <v>45</v>
      </c>
      <c r="E62" s="324">
        <f t="shared" si="0"/>
        <v>45</v>
      </c>
      <c r="F62" s="324">
        <f t="shared" si="0"/>
        <v>45</v>
      </c>
      <c r="G62" s="324">
        <f t="shared" si="3"/>
        <v>45</v>
      </c>
      <c r="H62" s="324">
        <f t="shared" si="3"/>
        <v>45</v>
      </c>
      <c r="I62" s="324">
        <f t="shared" si="3"/>
        <v>45</v>
      </c>
      <c r="J62" s="338">
        <f>D62/'TEST MARKS '!$D$141*100</f>
        <v>56.25</v>
      </c>
      <c r="K62" s="338">
        <f>E62/'TEST MARKS '!$D$141*100</f>
        <v>56.25</v>
      </c>
      <c r="L62" s="338">
        <f>F62/'TEST MARKS '!$D$141*100</f>
        <v>56.25</v>
      </c>
      <c r="M62" s="338">
        <f>G62/'TEST MARKS '!$D$141*100</f>
        <v>56.25</v>
      </c>
      <c r="N62" s="338">
        <f>H62/'TEST MARKS '!$D$141*100</f>
        <v>56.25</v>
      </c>
      <c r="O62" s="338">
        <f>I62/'TEST MARKS '!$D$141*100</f>
        <v>56.25</v>
      </c>
      <c r="P62" s="339" t="str">
        <f>IF(J62&lt;'TEST MARKS '!$D$139,"N","Y")</f>
        <v>Y</v>
      </c>
      <c r="Q62" s="339" t="str">
        <f>IF(K62&lt;'TEST MARKS '!$D$139,"N","Y")</f>
        <v>Y</v>
      </c>
      <c r="R62" s="339" t="str">
        <f>IF(L62&lt;'TEST MARKS '!$D$139,"N","Y")</f>
        <v>Y</v>
      </c>
      <c r="S62" s="339" t="str">
        <f>IF(M62&lt;'TEST MARKS '!$D$139,"N","Y")</f>
        <v>Y</v>
      </c>
      <c r="T62" s="339" t="str">
        <f>IF(N62&lt;'TEST MARKS '!$D$139,"N","Y")</f>
        <v>Y</v>
      </c>
      <c r="U62" s="339" t="str">
        <f>IF(O62&lt;'TEST MARKS '!$D$139,"N","Y")</f>
        <v>Y</v>
      </c>
    </row>
    <row r="63" customHeight="1" spans="1:21">
      <c r="A63" s="324">
        <f>'TEST MARKS '!A67</f>
        <v>58</v>
      </c>
      <c r="B63" s="331" t="s">
        <v>163</v>
      </c>
      <c r="C63" s="332" t="s">
        <v>164</v>
      </c>
      <c r="D63" s="328">
        <v>51</v>
      </c>
      <c r="E63" s="324">
        <f t="shared" si="0"/>
        <v>51</v>
      </c>
      <c r="F63" s="324">
        <f t="shared" si="0"/>
        <v>51</v>
      </c>
      <c r="G63" s="324">
        <f t="shared" si="3"/>
        <v>51</v>
      </c>
      <c r="H63" s="324">
        <f t="shared" si="3"/>
        <v>51</v>
      </c>
      <c r="I63" s="324">
        <f t="shared" si="3"/>
        <v>51</v>
      </c>
      <c r="J63" s="338">
        <f>D63/'TEST MARKS '!$D$141*100</f>
        <v>63.75</v>
      </c>
      <c r="K63" s="338">
        <f>E63/'TEST MARKS '!$D$141*100</f>
        <v>63.75</v>
      </c>
      <c r="L63" s="338">
        <f>F63/'TEST MARKS '!$D$141*100</f>
        <v>63.75</v>
      </c>
      <c r="M63" s="338">
        <f>G63/'TEST MARKS '!$D$141*100</f>
        <v>63.75</v>
      </c>
      <c r="N63" s="338">
        <f>H63/'TEST MARKS '!$D$141*100</f>
        <v>63.75</v>
      </c>
      <c r="O63" s="338">
        <f>I63/'TEST MARKS '!$D$141*100</f>
        <v>63.75</v>
      </c>
      <c r="P63" s="339" t="str">
        <f>IF(J63&lt;'TEST MARKS '!$D$139,"N","Y")</f>
        <v>Y</v>
      </c>
      <c r="Q63" s="339" t="str">
        <f>IF(K63&lt;'TEST MARKS '!$D$139,"N","Y")</f>
        <v>Y</v>
      </c>
      <c r="R63" s="339" t="str">
        <f>IF(L63&lt;'TEST MARKS '!$D$139,"N","Y")</f>
        <v>Y</v>
      </c>
      <c r="S63" s="339" t="str">
        <f>IF(M63&lt;'TEST MARKS '!$D$139,"N","Y")</f>
        <v>Y</v>
      </c>
      <c r="T63" s="339" t="str">
        <f>IF(N63&lt;'TEST MARKS '!$D$139,"N","Y")</f>
        <v>Y</v>
      </c>
      <c r="U63" s="339" t="str">
        <f>IF(O63&lt;'TEST MARKS '!$D$139,"N","Y")</f>
        <v>Y</v>
      </c>
    </row>
    <row r="64" customHeight="1" spans="1:21">
      <c r="A64" s="324">
        <f>'TEST MARKS '!A68</f>
        <v>59</v>
      </c>
      <c r="B64" s="325" t="s">
        <v>165</v>
      </c>
      <c r="C64" s="330" t="s">
        <v>166</v>
      </c>
      <c r="D64" s="328">
        <v>22</v>
      </c>
      <c r="E64" s="324">
        <f t="shared" si="0"/>
        <v>22</v>
      </c>
      <c r="F64" s="324">
        <f t="shared" si="0"/>
        <v>22</v>
      </c>
      <c r="G64" s="324">
        <f t="shared" si="3"/>
        <v>22</v>
      </c>
      <c r="H64" s="324">
        <f t="shared" si="3"/>
        <v>22</v>
      </c>
      <c r="I64" s="324">
        <f t="shared" si="3"/>
        <v>22</v>
      </c>
      <c r="J64" s="338">
        <f>D64/'TEST MARKS '!$D$141*100</f>
        <v>27.5</v>
      </c>
      <c r="K64" s="338">
        <f>E64/'TEST MARKS '!$D$141*100</f>
        <v>27.5</v>
      </c>
      <c r="L64" s="338">
        <f>F64/'TEST MARKS '!$D$141*100</f>
        <v>27.5</v>
      </c>
      <c r="M64" s="338">
        <f>G64/'TEST MARKS '!$D$141*100</f>
        <v>27.5</v>
      </c>
      <c r="N64" s="338">
        <f>H64/'TEST MARKS '!$D$141*100</f>
        <v>27.5</v>
      </c>
      <c r="O64" s="338">
        <f>I64/'TEST MARKS '!$D$141*100</f>
        <v>27.5</v>
      </c>
      <c r="P64" s="339" t="str">
        <f>IF(J64&lt;'TEST MARKS '!$D$139,"N","Y")</f>
        <v>N</v>
      </c>
      <c r="Q64" s="339" t="str">
        <f>IF(K64&lt;'TEST MARKS '!$D$139,"N","Y")</f>
        <v>N</v>
      </c>
      <c r="R64" s="339" t="str">
        <f>IF(L64&lt;'TEST MARKS '!$D$139,"N","Y")</f>
        <v>N</v>
      </c>
      <c r="S64" s="339" t="str">
        <f>IF(M64&lt;'TEST MARKS '!$D$139,"N","Y")</f>
        <v>N</v>
      </c>
      <c r="T64" s="339" t="str">
        <f>IF(N64&lt;'TEST MARKS '!$D$139,"N","Y")</f>
        <v>N</v>
      </c>
      <c r="U64" s="339" t="str">
        <f>IF(O64&lt;'TEST MARKS '!$D$139,"N","Y")</f>
        <v>N</v>
      </c>
    </row>
    <row r="65" customHeight="1" spans="1:21">
      <c r="A65" s="324">
        <f>'TEST MARKS '!A69</f>
        <v>60</v>
      </c>
      <c r="B65" s="345" t="s">
        <v>167</v>
      </c>
      <c r="C65" s="346" t="s">
        <v>168</v>
      </c>
      <c r="D65" s="328">
        <v>36</v>
      </c>
      <c r="E65" s="324">
        <f t="shared" si="0"/>
        <v>36</v>
      </c>
      <c r="F65" s="324">
        <f t="shared" si="0"/>
        <v>36</v>
      </c>
      <c r="G65" s="324">
        <f t="shared" si="3"/>
        <v>36</v>
      </c>
      <c r="H65" s="324">
        <f t="shared" si="3"/>
        <v>36</v>
      </c>
      <c r="I65" s="324">
        <f t="shared" si="3"/>
        <v>36</v>
      </c>
      <c r="J65" s="338">
        <f>D65/'TEST MARKS '!$D$141*100</f>
        <v>45</v>
      </c>
      <c r="K65" s="338">
        <f>E65/'TEST MARKS '!$D$141*100</f>
        <v>45</v>
      </c>
      <c r="L65" s="338">
        <f>F65/'TEST MARKS '!$D$141*100</f>
        <v>45</v>
      </c>
      <c r="M65" s="338">
        <f>G65/'TEST MARKS '!$D$141*100</f>
        <v>45</v>
      </c>
      <c r="N65" s="338">
        <f>H65/'TEST MARKS '!$D$141*100</f>
        <v>45</v>
      </c>
      <c r="O65" s="338">
        <f>I65/'TEST MARKS '!$D$141*100</f>
        <v>45</v>
      </c>
      <c r="P65" s="339" t="str">
        <f>IF(J65&lt;'TEST MARKS '!$D$139,"N","Y")</f>
        <v>N</v>
      </c>
      <c r="Q65" s="339" t="str">
        <f>IF(K65&lt;'TEST MARKS '!$D$139,"N","Y")</f>
        <v>N</v>
      </c>
      <c r="R65" s="339" t="str">
        <f>IF(L65&lt;'TEST MARKS '!$D$139,"N","Y")</f>
        <v>N</v>
      </c>
      <c r="S65" s="339" t="str">
        <f>IF(M65&lt;'TEST MARKS '!$D$139,"N","Y")</f>
        <v>N</v>
      </c>
      <c r="T65" s="339" t="str">
        <f>IF(N65&lt;'TEST MARKS '!$D$139,"N","Y")</f>
        <v>N</v>
      </c>
      <c r="U65" s="339" t="str">
        <f>IF(O65&lt;'TEST MARKS '!$D$139,"N","Y")</f>
        <v>N</v>
      </c>
    </row>
    <row r="66" customHeight="1" spans="1:21">
      <c r="A66" s="324">
        <f>'TEST MARKS '!A70</f>
        <v>61</v>
      </c>
      <c r="B66" s="325" t="s">
        <v>169</v>
      </c>
      <c r="C66" s="326" t="s">
        <v>170</v>
      </c>
      <c r="D66" s="347">
        <v>60</v>
      </c>
      <c r="E66" s="324">
        <f t="shared" si="0"/>
        <v>60</v>
      </c>
      <c r="F66" s="324">
        <f t="shared" si="0"/>
        <v>60</v>
      </c>
      <c r="G66" s="324">
        <f t="shared" si="3"/>
        <v>60</v>
      </c>
      <c r="H66" s="324">
        <f t="shared" si="3"/>
        <v>60</v>
      </c>
      <c r="I66" s="324">
        <f t="shared" si="3"/>
        <v>60</v>
      </c>
      <c r="J66" s="338">
        <f>D66/'TEST MARKS '!$D$141*100</f>
        <v>75</v>
      </c>
      <c r="K66" s="338">
        <f>E66/'TEST MARKS '!$D$141*100</f>
        <v>75</v>
      </c>
      <c r="L66" s="338">
        <f>F66/'TEST MARKS '!$D$141*100</f>
        <v>75</v>
      </c>
      <c r="M66" s="338">
        <f>G66/'TEST MARKS '!$D$141*100</f>
        <v>75</v>
      </c>
      <c r="N66" s="338">
        <f>H66/'TEST MARKS '!$D$141*100</f>
        <v>75</v>
      </c>
      <c r="O66" s="338">
        <f>I66/'TEST MARKS '!$D$141*100</f>
        <v>75</v>
      </c>
      <c r="P66" s="339" t="str">
        <f>IF(J66&lt;'TEST MARKS '!$D$139,"N","Y")</f>
        <v>Y</v>
      </c>
      <c r="Q66" s="339" t="str">
        <f>IF(K66&lt;'TEST MARKS '!$D$139,"N","Y")</f>
        <v>Y</v>
      </c>
      <c r="R66" s="339" t="str">
        <f>IF(L66&lt;'TEST MARKS '!$D$139,"N","Y")</f>
        <v>Y</v>
      </c>
      <c r="S66" s="339" t="str">
        <f>IF(M66&lt;'TEST MARKS '!$D$139,"N","Y")</f>
        <v>Y</v>
      </c>
      <c r="T66" s="339" t="str">
        <f>IF(N66&lt;'TEST MARKS '!$D$139,"N","Y")</f>
        <v>Y</v>
      </c>
      <c r="U66" s="339" t="str">
        <f>IF(O66&lt;'TEST MARKS '!$D$139,"N","Y")</f>
        <v>Y</v>
      </c>
    </row>
    <row r="67" customHeight="1" spans="1:21">
      <c r="A67" s="324">
        <f>'TEST MARKS '!A71</f>
        <v>62</v>
      </c>
      <c r="B67" s="325" t="s">
        <v>171</v>
      </c>
      <c r="C67" s="326" t="s">
        <v>172</v>
      </c>
      <c r="D67" s="348">
        <v>52</v>
      </c>
      <c r="E67" s="324">
        <f t="shared" si="0"/>
        <v>52</v>
      </c>
      <c r="F67" s="324">
        <f t="shared" si="0"/>
        <v>52</v>
      </c>
      <c r="G67" s="324">
        <f t="shared" ref="G67:I86" si="4">F67</f>
        <v>52</v>
      </c>
      <c r="H67" s="324">
        <f t="shared" si="4"/>
        <v>52</v>
      </c>
      <c r="I67" s="324">
        <f t="shared" si="4"/>
        <v>52</v>
      </c>
      <c r="J67" s="338">
        <f>D67/'TEST MARKS '!$D$141*100</f>
        <v>65</v>
      </c>
      <c r="K67" s="338">
        <f>E67/'TEST MARKS '!$D$141*100</f>
        <v>65</v>
      </c>
      <c r="L67" s="338">
        <f>F67/'TEST MARKS '!$D$141*100</f>
        <v>65</v>
      </c>
      <c r="M67" s="338">
        <f>G67/'TEST MARKS '!$D$141*100</f>
        <v>65</v>
      </c>
      <c r="N67" s="338">
        <f>H67/'TEST MARKS '!$D$141*100</f>
        <v>65</v>
      </c>
      <c r="O67" s="338">
        <f>I67/'TEST MARKS '!$D$141*100</f>
        <v>65</v>
      </c>
      <c r="P67" s="339" t="str">
        <f>IF(J67&lt;'TEST MARKS '!$D$139,"N","Y")</f>
        <v>Y</v>
      </c>
      <c r="Q67" s="339" t="str">
        <f>IF(K67&lt;'TEST MARKS '!$D$139,"N","Y")</f>
        <v>Y</v>
      </c>
      <c r="R67" s="339" t="str">
        <f>IF(L67&lt;'TEST MARKS '!$D$139,"N","Y")</f>
        <v>Y</v>
      </c>
      <c r="S67" s="339" t="str">
        <f>IF(M67&lt;'TEST MARKS '!$D$139,"N","Y")</f>
        <v>Y</v>
      </c>
      <c r="T67" s="339" t="str">
        <f>IF(N67&lt;'TEST MARKS '!$D$139,"N","Y")</f>
        <v>Y</v>
      </c>
      <c r="U67" s="339" t="str">
        <f>IF(O67&lt;'TEST MARKS '!$D$139,"N","Y")</f>
        <v>Y</v>
      </c>
    </row>
    <row r="68" customHeight="1" spans="1:21">
      <c r="A68" s="324">
        <f>'TEST MARKS '!A72</f>
        <v>63</v>
      </c>
      <c r="B68" s="325" t="s">
        <v>173</v>
      </c>
      <c r="C68" s="326" t="s">
        <v>174</v>
      </c>
      <c r="D68" s="348">
        <v>60</v>
      </c>
      <c r="E68" s="324">
        <f t="shared" si="0"/>
        <v>60</v>
      </c>
      <c r="F68" s="324">
        <f t="shared" si="0"/>
        <v>60</v>
      </c>
      <c r="G68" s="324">
        <f t="shared" si="4"/>
        <v>60</v>
      </c>
      <c r="H68" s="324">
        <f t="shared" si="4"/>
        <v>60</v>
      </c>
      <c r="I68" s="324">
        <f t="shared" si="4"/>
        <v>60</v>
      </c>
      <c r="J68" s="338">
        <f>D68/'TEST MARKS '!$D$141*100</f>
        <v>75</v>
      </c>
      <c r="K68" s="338">
        <f>E68/'TEST MARKS '!$D$141*100</f>
        <v>75</v>
      </c>
      <c r="L68" s="338">
        <f>F68/'TEST MARKS '!$D$141*100</f>
        <v>75</v>
      </c>
      <c r="M68" s="338">
        <f>G68/'TEST MARKS '!$D$141*100</f>
        <v>75</v>
      </c>
      <c r="N68" s="338">
        <f>H68/'TEST MARKS '!$D$141*100</f>
        <v>75</v>
      </c>
      <c r="O68" s="338">
        <f>I68/'TEST MARKS '!$D$141*100</f>
        <v>75</v>
      </c>
      <c r="P68" s="339" t="str">
        <f>IF(J68&lt;'TEST MARKS '!$D$139,"N","Y")</f>
        <v>Y</v>
      </c>
      <c r="Q68" s="339" t="str">
        <f>IF(K68&lt;'TEST MARKS '!$D$139,"N","Y")</f>
        <v>Y</v>
      </c>
      <c r="R68" s="339" t="str">
        <f>IF(L68&lt;'TEST MARKS '!$D$139,"N","Y")</f>
        <v>Y</v>
      </c>
      <c r="S68" s="339" t="str">
        <f>IF(M68&lt;'TEST MARKS '!$D$139,"N","Y")</f>
        <v>Y</v>
      </c>
      <c r="T68" s="339" t="str">
        <f>IF(N68&lt;'TEST MARKS '!$D$139,"N","Y")</f>
        <v>Y</v>
      </c>
      <c r="U68" s="339" t="str">
        <f>IF(O68&lt;'TEST MARKS '!$D$139,"N","Y")</f>
        <v>Y</v>
      </c>
    </row>
    <row r="69" customHeight="1" spans="1:21">
      <c r="A69" s="324">
        <f>'TEST MARKS '!A73</f>
        <v>64</v>
      </c>
      <c r="B69" s="325" t="s">
        <v>175</v>
      </c>
      <c r="C69" s="326" t="s">
        <v>176</v>
      </c>
      <c r="D69" s="348">
        <v>75</v>
      </c>
      <c r="E69" s="324">
        <f t="shared" si="0"/>
        <v>75</v>
      </c>
      <c r="F69" s="324">
        <f t="shared" si="0"/>
        <v>75</v>
      </c>
      <c r="G69" s="324">
        <f t="shared" si="4"/>
        <v>75</v>
      </c>
      <c r="H69" s="324">
        <f t="shared" si="4"/>
        <v>75</v>
      </c>
      <c r="I69" s="324">
        <f t="shared" si="4"/>
        <v>75</v>
      </c>
      <c r="J69" s="338">
        <f>D69/'TEST MARKS '!$D$141*100</f>
        <v>93.75</v>
      </c>
      <c r="K69" s="338">
        <f>E69/'TEST MARKS '!$D$141*100</f>
        <v>93.75</v>
      </c>
      <c r="L69" s="338">
        <f>F69/'TEST MARKS '!$D$141*100</f>
        <v>93.75</v>
      </c>
      <c r="M69" s="338">
        <f>G69/'TEST MARKS '!$D$141*100</f>
        <v>93.75</v>
      </c>
      <c r="N69" s="338">
        <f>H69/'TEST MARKS '!$D$141*100</f>
        <v>93.75</v>
      </c>
      <c r="O69" s="338">
        <f>I69/'TEST MARKS '!$D$141*100</f>
        <v>93.75</v>
      </c>
      <c r="P69" s="339" t="str">
        <f>IF(J69&lt;'TEST MARKS '!$D$139,"N","Y")</f>
        <v>Y</v>
      </c>
      <c r="Q69" s="339" t="str">
        <f>IF(K69&lt;'TEST MARKS '!$D$139,"N","Y")</f>
        <v>Y</v>
      </c>
      <c r="R69" s="339" t="str">
        <f>IF(L69&lt;'TEST MARKS '!$D$139,"N","Y")</f>
        <v>Y</v>
      </c>
      <c r="S69" s="339" t="str">
        <f>IF(M69&lt;'TEST MARKS '!$D$139,"N","Y")</f>
        <v>Y</v>
      </c>
      <c r="T69" s="339" t="str">
        <f>IF(N69&lt;'TEST MARKS '!$D$139,"N","Y")</f>
        <v>Y</v>
      </c>
      <c r="U69" s="339" t="str">
        <f>IF(O69&lt;'TEST MARKS '!$D$139,"N","Y")</f>
        <v>Y</v>
      </c>
    </row>
    <row r="70" customHeight="1" spans="1:21">
      <c r="A70" s="324">
        <f>'TEST MARKS '!A74</f>
        <v>65</v>
      </c>
      <c r="B70" s="325" t="s">
        <v>177</v>
      </c>
      <c r="C70" s="326" t="s">
        <v>178</v>
      </c>
      <c r="D70" s="348">
        <v>48</v>
      </c>
      <c r="E70" s="324">
        <f t="shared" si="0"/>
        <v>48</v>
      </c>
      <c r="F70" s="324">
        <f t="shared" si="0"/>
        <v>48</v>
      </c>
      <c r="G70" s="324">
        <f t="shared" si="4"/>
        <v>48</v>
      </c>
      <c r="H70" s="324">
        <f t="shared" si="4"/>
        <v>48</v>
      </c>
      <c r="I70" s="324">
        <f t="shared" si="4"/>
        <v>48</v>
      </c>
      <c r="J70" s="338">
        <f>D70/'TEST MARKS '!$D$141*100</f>
        <v>60</v>
      </c>
      <c r="K70" s="338">
        <f>E70/'TEST MARKS '!$D$141*100</f>
        <v>60</v>
      </c>
      <c r="L70" s="338">
        <f>F70/'TEST MARKS '!$D$141*100</f>
        <v>60</v>
      </c>
      <c r="M70" s="338">
        <f>G70/'TEST MARKS '!$D$141*100</f>
        <v>60</v>
      </c>
      <c r="N70" s="338">
        <f>H70/'TEST MARKS '!$D$141*100</f>
        <v>60</v>
      </c>
      <c r="O70" s="338">
        <f>I70/'TEST MARKS '!$D$141*100</f>
        <v>60</v>
      </c>
      <c r="P70" s="339" t="str">
        <f>IF(J70&lt;'TEST MARKS '!$D$139,"N","Y")</f>
        <v>Y</v>
      </c>
      <c r="Q70" s="339" t="str">
        <f>IF(K70&lt;'TEST MARKS '!$D$139,"N","Y")</f>
        <v>Y</v>
      </c>
      <c r="R70" s="339" t="str">
        <f>IF(L70&lt;'TEST MARKS '!$D$139,"N","Y")</f>
        <v>Y</v>
      </c>
      <c r="S70" s="339" t="str">
        <f>IF(M70&lt;'TEST MARKS '!$D$139,"N","Y")</f>
        <v>Y</v>
      </c>
      <c r="T70" s="339" t="str">
        <f>IF(N70&lt;'TEST MARKS '!$D$139,"N","Y")</f>
        <v>Y</v>
      </c>
      <c r="U70" s="339" t="str">
        <f>IF(O70&lt;'TEST MARKS '!$D$139,"N","Y")</f>
        <v>Y</v>
      </c>
    </row>
    <row r="71" customHeight="1" spans="1:21">
      <c r="A71" s="324">
        <f>'TEST MARKS '!A75</f>
        <v>66</v>
      </c>
      <c r="B71" s="325" t="s">
        <v>179</v>
      </c>
      <c r="C71" s="326" t="s">
        <v>180</v>
      </c>
      <c r="D71" s="348">
        <v>65</v>
      </c>
      <c r="E71" s="324">
        <f t="shared" ref="E71:F125" si="5">D71</f>
        <v>65</v>
      </c>
      <c r="F71" s="324">
        <f t="shared" si="5"/>
        <v>65</v>
      </c>
      <c r="G71" s="324">
        <f t="shared" si="4"/>
        <v>65</v>
      </c>
      <c r="H71" s="324">
        <f t="shared" si="4"/>
        <v>65</v>
      </c>
      <c r="I71" s="324">
        <f t="shared" si="4"/>
        <v>65</v>
      </c>
      <c r="J71" s="338">
        <f>D71/'TEST MARKS '!$D$141*100</f>
        <v>81.25</v>
      </c>
      <c r="K71" s="338">
        <f>E71/'TEST MARKS '!$D$141*100</f>
        <v>81.25</v>
      </c>
      <c r="L71" s="338">
        <f>F71/'TEST MARKS '!$D$141*100</f>
        <v>81.25</v>
      </c>
      <c r="M71" s="338">
        <f>G71/'TEST MARKS '!$D$141*100</f>
        <v>81.25</v>
      </c>
      <c r="N71" s="338">
        <f>H71/'TEST MARKS '!$D$141*100</f>
        <v>81.25</v>
      </c>
      <c r="O71" s="338">
        <f>I71/'TEST MARKS '!$D$141*100</f>
        <v>81.25</v>
      </c>
      <c r="P71" s="339" t="str">
        <f>IF(J71&lt;'TEST MARKS '!$D$139,"N","Y")</f>
        <v>Y</v>
      </c>
      <c r="Q71" s="339" t="str">
        <f>IF(K71&lt;'TEST MARKS '!$D$139,"N","Y")</f>
        <v>Y</v>
      </c>
      <c r="R71" s="339" t="str">
        <f>IF(L71&lt;'TEST MARKS '!$D$139,"N","Y")</f>
        <v>Y</v>
      </c>
      <c r="S71" s="339" t="str">
        <f>IF(M71&lt;'TEST MARKS '!$D$139,"N","Y")</f>
        <v>Y</v>
      </c>
      <c r="T71" s="339" t="str">
        <f>IF(N71&lt;'TEST MARKS '!$D$139,"N","Y")</f>
        <v>Y</v>
      </c>
      <c r="U71" s="339" t="str">
        <f>IF(O71&lt;'TEST MARKS '!$D$139,"N","Y")</f>
        <v>Y</v>
      </c>
    </row>
    <row r="72" customHeight="1" spans="1:21">
      <c r="A72" s="324">
        <f>'TEST MARKS '!A76</f>
        <v>67</v>
      </c>
      <c r="B72" s="325" t="s">
        <v>181</v>
      </c>
      <c r="C72" s="326" t="s">
        <v>182</v>
      </c>
      <c r="D72" s="348">
        <v>35</v>
      </c>
      <c r="E72" s="324">
        <f t="shared" si="5"/>
        <v>35</v>
      </c>
      <c r="F72" s="324">
        <f t="shared" si="5"/>
        <v>35</v>
      </c>
      <c r="G72" s="324">
        <f t="shared" si="4"/>
        <v>35</v>
      </c>
      <c r="H72" s="324">
        <f t="shared" si="4"/>
        <v>35</v>
      </c>
      <c r="I72" s="324">
        <f t="shared" si="4"/>
        <v>35</v>
      </c>
      <c r="J72" s="338">
        <f>D72/'TEST MARKS '!$D$141*100</f>
        <v>43.75</v>
      </c>
      <c r="K72" s="338">
        <f>E72/'TEST MARKS '!$D$141*100</f>
        <v>43.75</v>
      </c>
      <c r="L72" s="338">
        <f>F72/'TEST MARKS '!$D$141*100</f>
        <v>43.75</v>
      </c>
      <c r="M72" s="338">
        <f>G72/'TEST MARKS '!$D$141*100</f>
        <v>43.75</v>
      </c>
      <c r="N72" s="338">
        <f>H72/'TEST MARKS '!$D$141*100</f>
        <v>43.75</v>
      </c>
      <c r="O72" s="338">
        <f>I72/'TEST MARKS '!$D$141*100</f>
        <v>43.75</v>
      </c>
      <c r="P72" s="339" t="str">
        <f>IF(J72&lt;'TEST MARKS '!$D$139,"N","Y")</f>
        <v>N</v>
      </c>
      <c r="Q72" s="339" t="str">
        <f>IF(K72&lt;'TEST MARKS '!$D$139,"N","Y")</f>
        <v>N</v>
      </c>
      <c r="R72" s="339" t="str">
        <f>IF(L72&lt;'TEST MARKS '!$D$139,"N","Y")</f>
        <v>N</v>
      </c>
      <c r="S72" s="339" t="str">
        <f>IF(M72&lt;'TEST MARKS '!$D$139,"N","Y")</f>
        <v>N</v>
      </c>
      <c r="T72" s="339" t="str">
        <f>IF(N72&lt;'TEST MARKS '!$D$139,"N","Y")</f>
        <v>N</v>
      </c>
      <c r="U72" s="339" t="str">
        <f>IF(O72&lt;'TEST MARKS '!$D$139,"N","Y")</f>
        <v>N</v>
      </c>
    </row>
    <row r="73" customHeight="1" spans="1:21">
      <c r="A73" s="324">
        <f>'TEST MARKS '!A77</f>
        <v>68</v>
      </c>
      <c r="B73" s="325" t="s">
        <v>183</v>
      </c>
      <c r="C73" s="326" t="s">
        <v>184</v>
      </c>
      <c r="D73" s="348">
        <v>24</v>
      </c>
      <c r="E73" s="324">
        <f t="shared" si="5"/>
        <v>24</v>
      </c>
      <c r="F73" s="324">
        <f t="shared" si="5"/>
        <v>24</v>
      </c>
      <c r="G73" s="324">
        <f t="shared" si="4"/>
        <v>24</v>
      </c>
      <c r="H73" s="324">
        <f t="shared" si="4"/>
        <v>24</v>
      </c>
      <c r="I73" s="324">
        <f t="shared" si="4"/>
        <v>24</v>
      </c>
      <c r="J73" s="338">
        <f>D73/'TEST MARKS '!$D$141*100</f>
        <v>30</v>
      </c>
      <c r="K73" s="338">
        <f>E73/'TEST MARKS '!$D$141*100</f>
        <v>30</v>
      </c>
      <c r="L73" s="338">
        <f>F73/'TEST MARKS '!$D$141*100</f>
        <v>30</v>
      </c>
      <c r="M73" s="338">
        <f>G73/'TEST MARKS '!$D$141*100</f>
        <v>30</v>
      </c>
      <c r="N73" s="338">
        <f>H73/'TEST MARKS '!$D$141*100</f>
        <v>30</v>
      </c>
      <c r="O73" s="338">
        <f>I73/'TEST MARKS '!$D$141*100</f>
        <v>30</v>
      </c>
      <c r="P73" s="339" t="str">
        <f>IF(J73&lt;'TEST MARKS '!$D$139,"N","Y")</f>
        <v>N</v>
      </c>
      <c r="Q73" s="339" t="str">
        <f>IF(K73&lt;'TEST MARKS '!$D$139,"N","Y")</f>
        <v>N</v>
      </c>
      <c r="R73" s="339" t="str">
        <f>IF(L73&lt;'TEST MARKS '!$D$139,"N","Y")</f>
        <v>N</v>
      </c>
      <c r="S73" s="339" t="str">
        <f>IF(M73&lt;'TEST MARKS '!$D$139,"N","Y")</f>
        <v>N</v>
      </c>
      <c r="T73" s="339" t="str">
        <f>IF(N73&lt;'TEST MARKS '!$D$139,"N","Y")</f>
        <v>N</v>
      </c>
      <c r="U73" s="339" t="str">
        <f>IF(O73&lt;'TEST MARKS '!$D$139,"N","Y")</f>
        <v>N</v>
      </c>
    </row>
    <row r="74" customHeight="1" spans="1:21">
      <c r="A74" s="324">
        <f>'TEST MARKS '!A78</f>
        <v>69</v>
      </c>
      <c r="B74" s="325" t="s">
        <v>185</v>
      </c>
      <c r="C74" s="326" t="s">
        <v>186</v>
      </c>
      <c r="D74" s="348">
        <v>60</v>
      </c>
      <c r="E74" s="324">
        <f t="shared" si="5"/>
        <v>60</v>
      </c>
      <c r="F74" s="324">
        <f t="shared" si="5"/>
        <v>60</v>
      </c>
      <c r="G74" s="324">
        <f t="shared" si="4"/>
        <v>60</v>
      </c>
      <c r="H74" s="324">
        <f t="shared" si="4"/>
        <v>60</v>
      </c>
      <c r="I74" s="324">
        <f t="shared" si="4"/>
        <v>60</v>
      </c>
      <c r="J74" s="338">
        <f>D74/'TEST MARKS '!$D$141*100</f>
        <v>75</v>
      </c>
      <c r="K74" s="338">
        <f>E74/'TEST MARKS '!$D$141*100</f>
        <v>75</v>
      </c>
      <c r="L74" s="338">
        <f>F74/'TEST MARKS '!$D$141*100</f>
        <v>75</v>
      </c>
      <c r="M74" s="338">
        <f>G74/'TEST MARKS '!$D$141*100</f>
        <v>75</v>
      </c>
      <c r="N74" s="338">
        <f>H74/'TEST MARKS '!$D$141*100</f>
        <v>75</v>
      </c>
      <c r="O74" s="338">
        <f>I74/'TEST MARKS '!$D$141*100</f>
        <v>75</v>
      </c>
      <c r="P74" s="339" t="str">
        <f>IF(J74&lt;'TEST MARKS '!$D$139,"N","Y")</f>
        <v>Y</v>
      </c>
      <c r="Q74" s="339" t="str">
        <f>IF(K74&lt;'TEST MARKS '!$D$139,"N","Y")</f>
        <v>Y</v>
      </c>
      <c r="R74" s="339" t="str">
        <f>IF(L74&lt;'TEST MARKS '!$D$139,"N","Y")</f>
        <v>Y</v>
      </c>
      <c r="S74" s="339" t="str">
        <f>IF(M74&lt;'TEST MARKS '!$D$139,"N","Y")</f>
        <v>Y</v>
      </c>
      <c r="T74" s="339" t="str">
        <f>IF(N74&lt;'TEST MARKS '!$D$139,"N","Y")</f>
        <v>Y</v>
      </c>
      <c r="U74" s="339" t="str">
        <f>IF(O74&lt;'TEST MARKS '!$D$139,"N","Y")</f>
        <v>Y</v>
      </c>
    </row>
    <row r="75" customHeight="1" spans="1:21">
      <c r="A75" s="324">
        <f>'TEST MARKS '!A79</f>
        <v>70</v>
      </c>
      <c r="B75" s="325" t="s">
        <v>187</v>
      </c>
      <c r="C75" s="326" t="s">
        <v>188</v>
      </c>
      <c r="D75" s="348">
        <v>56</v>
      </c>
      <c r="E75" s="324">
        <f t="shared" si="5"/>
        <v>56</v>
      </c>
      <c r="F75" s="324">
        <f t="shared" si="5"/>
        <v>56</v>
      </c>
      <c r="G75" s="324">
        <f t="shared" si="4"/>
        <v>56</v>
      </c>
      <c r="H75" s="324">
        <f t="shared" si="4"/>
        <v>56</v>
      </c>
      <c r="I75" s="324">
        <f t="shared" si="4"/>
        <v>56</v>
      </c>
      <c r="J75" s="338">
        <f>D75/'TEST MARKS '!$D$141*100</f>
        <v>70</v>
      </c>
      <c r="K75" s="338">
        <f>E75/'TEST MARKS '!$D$141*100</f>
        <v>70</v>
      </c>
      <c r="L75" s="338">
        <f>F75/'TEST MARKS '!$D$141*100</f>
        <v>70</v>
      </c>
      <c r="M75" s="338">
        <f>G75/'TEST MARKS '!$D$141*100</f>
        <v>70</v>
      </c>
      <c r="N75" s="338">
        <f>H75/'TEST MARKS '!$D$141*100</f>
        <v>70</v>
      </c>
      <c r="O75" s="338">
        <f>I75/'TEST MARKS '!$D$141*100</f>
        <v>70</v>
      </c>
      <c r="P75" s="339" t="str">
        <f>IF(J75&lt;'TEST MARKS '!$D$139,"N","Y")</f>
        <v>Y</v>
      </c>
      <c r="Q75" s="339" t="str">
        <f>IF(K75&lt;'TEST MARKS '!$D$139,"N","Y")</f>
        <v>Y</v>
      </c>
      <c r="R75" s="339" t="str">
        <f>IF(L75&lt;'TEST MARKS '!$D$139,"N","Y")</f>
        <v>Y</v>
      </c>
      <c r="S75" s="339" t="str">
        <f>IF(M75&lt;'TEST MARKS '!$D$139,"N","Y")</f>
        <v>Y</v>
      </c>
      <c r="T75" s="339" t="str">
        <f>IF(N75&lt;'TEST MARKS '!$D$139,"N","Y")</f>
        <v>Y</v>
      </c>
      <c r="U75" s="339" t="str">
        <f>IF(O75&lt;'TEST MARKS '!$D$139,"N","Y")</f>
        <v>Y</v>
      </c>
    </row>
    <row r="76" customHeight="1" spans="1:21">
      <c r="A76" s="324">
        <f>'TEST MARKS '!A80</f>
        <v>71</v>
      </c>
      <c r="B76" s="325" t="s">
        <v>189</v>
      </c>
      <c r="C76" s="326" t="s">
        <v>190</v>
      </c>
      <c r="D76" s="348">
        <v>72</v>
      </c>
      <c r="E76" s="324">
        <f t="shared" si="5"/>
        <v>72</v>
      </c>
      <c r="F76" s="324">
        <f t="shared" si="5"/>
        <v>72</v>
      </c>
      <c r="G76" s="324">
        <f t="shared" si="4"/>
        <v>72</v>
      </c>
      <c r="H76" s="324">
        <f t="shared" si="4"/>
        <v>72</v>
      </c>
      <c r="I76" s="324">
        <f t="shared" si="4"/>
        <v>72</v>
      </c>
      <c r="J76" s="338">
        <f>D76/'TEST MARKS '!$D$141*100</f>
        <v>90</v>
      </c>
      <c r="K76" s="338">
        <f>E76/'TEST MARKS '!$D$141*100</f>
        <v>90</v>
      </c>
      <c r="L76" s="338">
        <f>F76/'TEST MARKS '!$D$141*100</f>
        <v>90</v>
      </c>
      <c r="M76" s="338">
        <f>G76/'TEST MARKS '!$D$141*100</f>
        <v>90</v>
      </c>
      <c r="N76" s="338">
        <f>H76/'TEST MARKS '!$D$141*100</f>
        <v>90</v>
      </c>
      <c r="O76" s="338">
        <f>I76/'TEST MARKS '!$D$141*100</f>
        <v>90</v>
      </c>
      <c r="P76" s="339" t="str">
        <f>IF(J76&lt;'TEST MARKS '!$D$139,"N","Y")</f>
        <v>Y</v>
      </c>
      <c r="Q76" s="339" t="str">
        <f>IF(K76&lt;'TEST MARKS '!$D$139,"N","Y")</f>
        <v>Y</v>
      </c>
      <c r="R76" s="339" t="str">
        <f>IF(L76&lt;'TEST MARKS '!$D$139,"N","Y")</f>
        <v>Y</v>
      </c>
      <c r="S76" s="339" t="str">
        <f>IF(M76&lt;'TEST MARKS '!$D$139,"N","Y")</f>
        <v>Y</v>
      </c>
      <c r="T76" s="339" t="str">
        <f>IF(N76&lt;'TEST MARKS '!$D$139,"N","Y")</f>
        <v>Y</v>
      </c>
      <c r="U76" s="339" t="str">
        <f>IF(O76&lt;'TEST MARKS '!$D$139,"N","Y")</f>
        <v>Y</v>
      </c>
    </row>
    <row r="77" customHeight="1" spans="1:21">
      <c r="A77" s="324">
        <f>'TEST MARKS '!A81</f>
        <v>72</v>
      </c>
      <c r="B77" s="325" t="s">
        <v>191</v>
      </c>
      <c r="C77" s="326" t="s">
        <v>192</v>
      </c>
      <c r="D77" s="348">
        <v>32</v>
      </c>
      <c r="E77" s="324">
        <f t="shared" si="5"/>
        <v>32</v>
      </c>
      <c r="F77" s="324">
        <f t="shared" si="5"/>
        <v>32</v>
      </c>
      <c r="G77" s="324">
        <f t="shared" si="4"/>
        <v>32</v>
      </c>
      <c r="H77" s="324">
        <f t="shared" si="4"/>
        <v>32</v>
      </c>
      <c r="I77" s="324">
        <f t="shared" si="4"/>
        <v>32</v>
      </c>
      <c r="J77" s="338">
        <f>D77/'TEST MARKS '!$D$141*100</f>
        <v>40</v>
      </c>
      <c r="K77" s="338">
        <f>E77/'TEST MARKS '!$D$141*100</f>
        <v>40</v>
      </c>
      <c r="L77" s="338">
        <f>F77/'TEST MARKS '!$D$141*100</f>
        <v>40</v>
      </c>
      <c r="M77" s="338">
        <f>G77/'TEST MARKS '!$D$141*100</f>
        <v>40</v>
      </c>
      <c r="N77" s="338">
        <f>H77/'TEST MARKS '!$D$141*100</f>
        <v>40</v>
      </c>
      <c r="O77" s="338">
        <f>I77/'TEST MARKS '!$D$141*100</f>
        <v>40</v>
      </c>
      <c r="P77" s="339" t="str">
        <f>IF(J77&lt;'TEST MARKS '!$D$139,"N","Y")</f>
        <v>N</v>
      </c>
      <c r="Q77" s="339" t="str">
        <f>IF(K77&lt;'TEST MARKS '!$D$139,"N","Y")</f>
        <v>N</v>
      </c>
      <c r="R77" s="339" t="str">
        <f>IF(L77&lt;'TEST MARKS '!$D$139,"N","Y")</f>
        <v>N</v>
      </c>
      <c r="S77" s="339" t="str">
        <f>IF(M77&lt;'TEST MARKS '!$D$139,"N","Y")</f>
        <v>N</v>
      </c>
      <c r="T77" s="339" t="str">
        <f>IF(N77&lt;'TEST MARKS '!$D$139,"N","Y")</f>
        <v>N</v>
      </c>
      <c r="U77" s="339" t="str">
        <f>IF(O77&lt;'TEST MARKS '!$D$139,"N","Y")</f>
        <v>N</v>
      </c>
    </row>
    <row r="78" customHeight="1" spans="1:21">
      <c r="A78" s="324">
        <f>'TEST MARKS '!A82</f>
        <v>73</v>
      </c>
      <c r="B78" s="325" t="s">
        <v>193</v>
      </c>
      <c r="C78" s="326" t="s">
        <v>194</v>
      </c>
      <c r="D78" s="348">
        <v>64</v>
      </c>
      <c r="E78" s="324">
        <f t="shared" si="5"/>
        <v>64</v>
      </c>
      <c r="F78" s="324">
        <f t="shared" si="5"/>
        <v>64</v>
      </c>
      <c r="G78" s="324">
        <f t="shared" si="4"/>
        <v>64</v>
      </c>
      <c r="H78" s="324">
        <f t="shared" si="4"/>
        <v>64</v>
      </c>
      <c r="I78" s="324">
        <f t="shared" si="4"/>
        <v>64</v>
      </c>
      <c r="J78" s="338">
        <f>D78/'TEST MARKS '!$D$141*100</f>
        <v>80</v>
      </c>
      <c r="K78" s="338">
        <f>E78/'TEST MARKS '!$D$141*100</f>
        <v>80</v>
      </c>
      <c r="L78" s="338">
        <f>F78/'TEST MARKS '!$D$141*100</f>
        <v>80</v>
      </c>
      <c r="M78" s="338">
        <f>G78/'TEST MARKS '!$D$141*100</f>
        <v>80</v>
      </c>
      <c r="N78" s="338">
        <f>H78/'TEST MARKS '!$D$141*100</f>
        <v>80</v>
      </c>
      <c r="O78" s="338">
        <f>I78/'TEST MARKS '!$D$141*100</f>
        <v>80</v>
      </c>
      <c r="P78" s="339" t="str">
        <f>IF(J78&lt;'TEST MARKS '!$D$139,"N","Y")</f>
        <v>Y</v>
      </c>
      <c r="Q78" s="339" t="str">
        <f>IF(K78&lt;'TEST MARKS '!$D$139,"N","Y")</f>
        <v>Y</v>
      </c>
      <c r="R78" s="339" t="str">
        <f>IF(L78&lt;'TEST MARKS '!$D$139,"N","Y")</f>
        <v>Y</v>
      </c>
      <c r="S78" s="339" t="str">
        <f>IF(M78&lt;'TEST MARKS '!$D$139,"N","Y")</f>
        <v>Y</v>
      </c>
      <c r="T78" s="339" t="str">
        <f>IF(N78&lt;'TEST MARKS '!$D$139,"N","Y")</f>
        <v>Y</v>
      </c>
      <c r="U78" s="339" t="str">
        <f>IF(O78&lt;'TEST MARKS '!$D$139,"N","Y")</f>
        <v>Y</v>
      </c>
    </row>
    <row r="79" customHeight="1" spans="1:21">
      <c r="A79" s="324">
        <f>'TEST MARKS '!A83</f>
        <v>74</v>
      </c>
      <c r="B79" s="325" t="s">
        <v>195</v>
      </c>
      <c r="C79" s="326" t="s">
        <v>196</v>
      </c>
      <c r="D79" s="348">
        <v>66</v>
      </c>
      <c r="E79" s="324">
        <f t="shared" si="5"/>
        <v>66</v>
      </c>
      <c r="F79" s="324">
        <f t="shared" si="5"/>
        <v>66</v>
      </c>
      <c r="G79" s="324">
        <f t="shared" si="4"/>
        <v>66</v>
      </c>
      <c r="H79" s="324">
        <f t="shared" si="4"/>
        <v>66</v>
      </c>
      <c r="I79" s="324">
        <f t="shared" si="4"/>
        <v>66</v>
      </c>
      <c r="J79" s="338">
        <f>D79/'TEST MARKS '!$D$141*100</f>
        <v>82.5</v>
      </c>
      <c r="K79" s="338">
        <f>E79/'TEST MARKS '!$D$141*100</f>
        <v>82.5</v>
      </c>
      <c r="L79" s="338">
        <f>F79/'TEST MARKS '!$D$141*100</f>
        <v>82.5</v>
      </c>
      <c r="M79" s="338">
        <f>G79/'TEST MARKS '!$D$141*100</f>
        <v>82.5</v>
      </c>
      <c r="N79" s="338">
        <f>H79/'TEST MARKS '!$D$141*100</f>
        <v>82.5</v>
      </c>
      <c r="O79" s="338">
        <f>I79/'TEST MARKS '!$D$141*100</f>
        <v>82.5</v>
      </c>
      <c r="P79" s="339" t="str">
        <f>IF(J79&lt;'TEST MARKS '!$D$139,"N","Y")</f>
        <v>Y</v>
      </c>
      <c r="Q79" s="339" t="str">
        <f>IF(K79&lt;'TEST MARKS '!$D$139,"N","Y")</f>
        <v>Y</v>
      </c>
      <c r="R79" s="339" t="str">
        <f>IF(L79&lt;'TEST MARKS '!$D$139,"N","Y")</f>
        <v>Y</v>
      </c>
      <c r="S79" s="339" t="str">
        <f>IF(M79&lt;'TEST MARKS '!$D$139,"N","Y")</f>
        <v>Y</v>
      </c>
      <c r="T79" s="339" t="str">
        <f>IF(N79&lt;'TEST MARKS '!$D$139,"N","Y")</f>
        <v>Y</v>
      </c>
      <c r="U79" s="339" t="str">
        <f>IF(O79&lt;'TEST MARKS '!$D$139,"N","Y")</f>
        <v>Y</v>
      </c>
    </row>
    <row r="80" customHeight="1" spans="1:21">
      <c r="A80" s="324">
        <f>'TEST MARKS '!A84</f>
        <v>75</v>
      </c>
      <c r="B80" s="325" t="s">
        <v>197</v>
      </c>
      <c r="C80" s="326" t="s">
        <v>198</v>
      </c>
      <c r="D80" s="348">
        <v>68</v>
      </c>
      <c r="E80" s="324">
        <f t="shared" si="5"/>
        <v>68</v>
      </c>
      <c r="F80" s="324">
        <f t="shared" si="5"/>
        <v>68</v>
      </c>
      <c r="G80" s="324">
        <f t="shared" si="4"/>
        <v>68</v>
      </c>
      <c r="H80" s="324">
        <f t="shared" si="4"/>
        <v>68</v>
      </c>
      <c r="I80" s="324">
        <f t="shared" si="4"/>
        <v>68</v>
      </c>
      <c r="J80" s="338">
        <f>D80/'TEST MARKS '!$D$141*100</f>
        <v>85</v>
      </c>
      <c r="K80" s="338">
        <f>E80/'TEST MARKS '!$D$141*100</f>
        <v>85</v>
      </c>
      <c r="L80" s="338">
        <f>F80/'TEST MARKS '!$D$141*100</f>
        <v>85</v>
      </c>
      <c r="M80" s="338">
        <f>G80/'TEST MARKS '!$D$141*100</f>
        <v>85</v>
      </c>
      <c r="N80" s="338">
        <f>H80/'TEST MARKS '!$D$141*100</f>
        <v>85</v>
      </c>
      <c r="O80" s="338">
        <f>I80/'TEST MARKS '!$D$141*100</f>
        <v>85</v>
      </c>
      <c r="P80" s="339" t="str">
        <f>IF(J80&lt;'TEST MARKS '!$D$139,"N","Y")</f>
        <v>Y</v>
      </c>
      <c r="Q80" s="339" t="str">
        <f>IF(K80&lt;'TEST MARKS '!$D$139,"N","Y")</f>
        <v>Y</v>
      </c>
      <c r="R80" s="339" t="str">
        <f>IF(L80&lt;'TEST MARKS '!$D$139,"N","Y")</f>
        <v>Y</v>
      </c>
      <c r="S80" s="339" t="str">
        <f>IF(M80&lt;'TEST MARKS '!$D$139,"N","Y")</f>
        <v>Y</v>
      </c>
      <c r="T80" s="339" t="str">
        <f>IF(N80&lt;'TEST MARKS '!$D$139,"N","Y")</f>
        <v>Y</v>
      </c>
      <c r="U80" s="339" t="str">
        <f>IF(O80&lt;'TEST MARKS '!$D$139,"N","Y")</f>
        <v>Y</v>
      </c>
    </row>
    <row r="81" customHeight="1" spans="1:21">
      <c r="A81" s="324">
        <f>'TEST MARKS '!A85</f>
        <v>76</v>
      </c>
      <c r="B81" s="325" t="s">
        <v>199</v>
      </c>
      <c r="C81" s="326" t="s">
        <v>200</v>
      </c>
      <c r="D81" s="348">
        <v>56</v>
      </c>
      <c r="E81" s="324">
        <f t="shared" si="5"/>
        <v>56</v>
      </c>
      <c r="F81" s="324">
        <f t="shared" si="5"/>
        <v>56</v>
      </c>
      <c r="G81" s="324">
        <f t="shared" si="4"/>
        <v>56</v>
      </c>
      <c r="H81" s="324">
        <f t="shared" si="4"/>
        <v>56</v>
      </c>
      <c r="I81" s="324">
        <f t="shared" si="4"/>
        <v>56</v>
      </c>
      <c r="J81" s="338">
        <f>D81/'TEST MARKS '!$D$141*100</f>
        <v>70</v>
      </c>
      <c r="K81" s="338">
        <f>E81/'TEST MARKS '!$D$141*100</f>
        <v>70</v>
      </c>
      <c r="L81" s="338">
        <f>F81/'TEST MARKS '!$D$141*100</f>
        <v>70</v>
      </c>
      <c r="M81" s="338">
        <f>G81/'TEST MARKS '!$D$141*100</f>
        <v>70</v>
      </c>
      <c r="N81" s="338">
        <f>H81/'TEST MARKS '!$D$141*100</f>
        <v>70</v>
      </c>
      <c r="O81" s="338">
        <f>I81/'TEST MARKS '!$D$141*100</f>
        <v>70</v>
      </c>
      <c r="P81" s="339" t="str">
        <f>IF(J81&lt;'TEST MARKS '!$D$139,"N","Y")</f>
        <v>Y</v>
      </c>
      <c r="Q81" s="339" t="str">
        <f>IF(K81&lt;'TEST MARKS '!$D$139,"N","Y")</f>
        <v>Y</v>
      </c>
      <c r="R81" s="339" t="str">
        <f>IF(L81&lt;'TEST MARKS '!$D$139,"N","Y")</f>
        <v>Y</v>
      </c>
      <c r="S81" s="339" t="str">
        <f>IF(M81&lt;'TEST MARKS '!$D$139,"N","Y")</f>
        <v>Y</v>
      </c>
      <c r="T81" s="339" t="str">
        <f>IF(N81&lt;'TEST MARKS '!$D$139,"N","Y")</f>
        <v>Y</v>
      </c>
      <c r="U81" s="339" t="str">
        <f>IF(O81&lt;'TEST MARKS '!$D$139,"N","Y")</f>
        <v>Y</v>
      </c>
    </row>
    <row r="82" customHeight="1" spans="1:21">
      <c r="A82" s="324">
        <f>'TEST MARKS '!A86</f>
        <v>77</v>
      </c>
      <c r="B82" s="325" t="s">
        <v>201</v>
      </c>
      <c r="C82" s="326" t="s">
        <v>202</v>
      </c>
      <c r="D82" s="348">
        <v>35</v>
      </c>
      <c r="E82" s="324">
        <f t="shared" si="5"/>
        <v>35</v>
      </c>
      <c r="F82" s="324">
        <f t="shared" si="5"/>
        <v>35</v>
      </c>
      <c r="G82" s="324">
        <f t="shared" si="4"/>
        <v>35</v>
      </c>
      <c r="H82" s="324">
        <f t="shared" si="4"/>
        <v>35</v>
      </c>
      <c r="I82" s="324">
        <f t="shared" si="4"/>
        <v>35</v>
      </c>
      <c r="J82" s="338">
        <f>D82/'TEST MARKS '!$D$141*100</f>
        <v>43.75</v>
      </c>
      <c r="K82" s="338">
        <f>E82/'TEST MARKS '!$D$141*100</f>
        <v>43.75</v>
      </c>
      <c r="L82" s="338">
        <f>F82/'TEST MARKS '!$D$141*100</f>
        <v>43.75</v>
      </c>
      <c r="M82" s="338">
        <f>G82/'TEST MARKS '!$D$141*100</f>
        <v>43.75</v>
      </c>
      <c r="N82" s="338">
        <f>H82/'TEST MARKS '!$D$141*100</f>
        <v>43.75</v>
      </c>
      <c r="O82" s="338">
        <f>I82/'TEST MARKS '!$D$141*100</f>
        <v>43.75</v>
      </c>
      <c r="P82" s="339" t="str">
        <f>IF(J82&lt;'TEST MARKS '!$D$139,"N","Y")</f>
        <v>N</v>
      </c>
      <c r="Q82" s="339" t="str">
        <f>IF(K82&lt;'TEST MARKS '!$D$139,"N","Y")</f>
        <v>N</v>
      </c>
      <c r="R82" s="339" t="str">
        <f>IF(L82&lt;'TEST MARKS '!$D$139,"N","Y")</f>
        <v>N</v>
      </c>
      <c r="S82" s="339" t="str">
        <f>IF(M82&lt;'TEST MARKS '!$D$139,"N","Y")</f>
        <v>N</v>
      </c>
      <c r="T82" s="339" t="str">
        <f>IF(N82&lt;'TEST MARKS '!$D$139,"N","Y")</f>
        <v>N</v>
      </c>
      <c r="U82" s="339" t="str">
        <f>IF(O82&lt;'TEST MARKS '!$D$139,"N","Y")</f>
        <v>N</v>
      </c>
    </row>
    <row r="83" customHeight="1" spans="1:21">
      <c r="A83" s="324">
        <f>'TEST MARKS '!A87</f>
        <v>78</v>
      </c>
      <c r="B83" s="325" t="s">
        <v>203</v>
      </c>
      <c r="C83" s="326" t="s">
        <v>204</v>
      </c>
      <c r="D83" s="348">
        <v>32</v>
      </c>
      <c r="E83" s="324">
        <f t="shared" si="5"/>
        <v>32</v>
      </c>
      <c r="F83" s="324">
        <f t="shared" si="5"/>
        <v>32</v>
      </c>
      <c r="G83" s="324">
        <f t="shared" si="4"/>
        <v>32</v>
      </c>
      <c r="H83" s="324">
        <f t="shared" si="4"/>
        <v>32</v>
      </c>
      <c r="I83" s="324">
        <f t="shared" si="4"/>
        <v>32</v>
      </c>
      <c r="J83" s="338">
        <f>D83/'TEST MARKS '!$D$141*100</f>
        <v>40</v>
      </c>
      <c r="K83" s="338">
        <f>E83/'TEST MARKS '!$D$141*100</f>
        <v>40</v>
      </c>
      <c r="L83" s="338">
        <f>F83/'TEST MARKS '!$D$141*100</f>
        <v>40</v>
      </c>
      <c r="M83" s="338">
        <f>G83/'TEST MARKS '!$D$141*100</f>
        <v>40</v>
      </c>
      <c r="N83" s="338">
        <f>H83/'TEST MARKS '!$D$141*100</f>
        <v>40</v>
      </c>
      <c r="O83" s="338">
        <f>I83/'TEST MARKS '!$D$141*100</f>
        <v>40</v>
      </c>
      <c r="P83" s="339" t="str">
        <f>IF(J83&lt;'TEST MARKS '!$D$139,"N","Y")</f>
        <v>N</v>
      </c>
      <c r="Q83" s="339" t="str">
        <f>IF(K83&lt;'TEST MARKS '!$D$139,"N","Y")</f>
        <v>N</v>
      </c>
      <c r="R83" s="339" t="str">
        <f>IF(L83&lt;'TEST MARKS '!$D$139,"N","Y")</f>
        <v>N</v>
      </c>
      <c r="S83" s="339" t="str">
        <f>IF(M83&lt;'TEST MARKS '!$D$139,"N","Y")</f>
        <v>N</v>
      </c>
      <c r="T83" s="339" t="str">
        <f>IF(N83&lt;'TEST MARKS '!$D$139,"N","Y")</f>
        <v>N</v>
      </c>
      <c r="U83" s="339" t="str">
        <f>IF(O83&lt;'TEST MARKS '!$D$139,"N","Y")</f>
        <v>N</v>
      </c>
    </row>
    <row r="84" customHeight="1" spans="1:21">
      <c r="A84" s="324">
        <f>'TEST MARKS '!A88</f>
        <v>79</v>
      </c>
      <c r="B84" s="325" t="s">
        <v>205</v>
      </c>
      <c r="C84" s="326" t="s">
        <v>206</v>
      </c>
      <c r="D84" s="348">
        <v>53</v>
      </c>
      <c r="E84" s="324">
        <f t="shared" si="5"/>
        <v>53</v>
      </c>
      <c r="F84" s="324">
        <f t="shared" si="5"/>
        <v>53</v>
      </c>
      <c r="G84" s="324">
        <f t="shared" si="4"/>
        <v>53</v>
      </c>
      <c r="H84" s="324">
        <f t="shared" si="4"/>
        <v>53</v>
      </c>
      <c r="I84" s="324">
        <f t="shared" si="4"/>
        <v>53</v>
      </c>
      <c r="J84" s="338">
        <f>D84/'TEST MARKS '!$D$141*100</f>
        <v>66.25</v>
      </c>
      <c r="K84" s="338">
        <f>E84/'TEST MARKS '!$D$141*100</f>
        <v>66.25</v>
      </c>
      <c r="L84" s="338">
        <f>F84/'TEST MARKS '!$D$141*100</f>
        <v>66.25</v>
      </c>
      <c r="M84" s="338">
        <f>G84/'TEST MARKS '!$D$141*100</f>
        <v>66.25</v>
      </c>
      <c r="N84" s="338">
        <f>H84/'TEST MARKS '!$D$141*100</f>
        <v>66.25</v>
      </c>
      <c r="O84" s="338">
        <f>I84/'TEST MARKS '!$D$141*100</f>
        <v>66.25</v>
      </c>
      <c r="P84" s="339" t="str">
        <f>IF(J84&lt;'TEST MARKS '!$D$139,"N","Y")</f>
        <v>Y</v>
      </c>
      <c r="Q84" s="339" t="str">
        <f>IF(K84&lt;'TEST MARKS '!$D$139,"N","Y")</f>
        <v>Y</v>
      </c>
      <c r="R84" s="339" t="str">
        <f>IF(L84&lt;'TEST MARKS '!$D$139,"N","Y")</f>
        <v>Y</v>
      </c>
      <c r="S84" s="339" t="str">
        <f>IF(M84&lt;'TEST MARKS '!$D$139,"N","Y")</f>
        <v>Y</v>
      </c>
      <c r="T84" s="339" t="str">
        <f>IF(N84&lt;'TEST MARKS '!$D$139,"N","Y")</f>
        <v>Y</v>
      </c>
      <c r="U84" s="339" t="str">
        <f>IF(O84&lt;'TEST MARKS '!$D$139,"N","Y")</f>
        <v>Y</v>
      </c>
    </row>
    <row r="85" customHeight="1" spans="1:21">
      <c r="A85" s="324">
        <f>'TEST MARKS '!A89</f>
        <v>80</v>
      </c>
      <c r="B85" s="325" t="s">
        <v>207</v>
      </c>
      <c r="C85" s="326" t="s">
        <v>208</v>
      </c>
      <c r="D85" s="348">
        <v>62</v>
      </c>
      <c r="E85" s="324">
        <f t="shared" si="5"/>
        <v>62</v>
      </c>
      <c r="F85" s="324">
        <f t="shared" si="5"/>
        <v>62</v>
      </c>
      <c r="G85" s="324">
        <f t="shared" si="4"/>
        <v>62</v>
      </c>
      <c r="H85" s="324">
        <f t="shared" si="4"/>
        <v>62</v>
      </c>
      <c r="I85" s="324">
        <f t="shared" si="4"/>
        <v>62</v>
      </c>
      <c r="J85" s="338">
        <f>D85/'TEST MARKS '!$D$141*100</f>
        <v>77.5</v>
      </c>
      <c r="K85" s="338">
        <f>E85/'TEST MARKS '!$D$141*100</f>
        <v>77.5</v>
      </c>
      <c r="L85" s="338">
        <f>F85/'TEST MARKS '!$D$141*100</f>
        <v>77.5</v>
      </c>
      <c r="M85" s="338">
        <f>G85/'TEST MARKS '!$D$141*100</f>
        <v>77.5</v>
      </c>
      <c r="N85" s="338">
        <f>H85/'TEST MARKS '!$D$141*100</f>
        <v>77.5</v>
      </c>
      <c r="O85" s="338">
        <f>I85/'TEST MARKS '!$D$141*100</f>
        <v>77.5</v>
      </c>
      <c r="P85" s="339" t="str">
        <f>IF(J85&lt;'TEST MARKS '!$D$139,"N","Y")</f>
        <v>Y</v>
      </c>
      <c r="Q85" s="339" t="str">
        <f>IF(K85&lt;'TEST MARKS '!$D$139,"N","Y")</f>
        <v>Y</v>
      </c>
      <c r="R85" s="339" t="str">
        <f>IF(L85&lt;'TEST MARKS '!$D$139,"N","Y")</f>
        <v>Y</v>
      </c>
      <c r="S85" s="339" t="str">
        <f>IF(M85&lt;'TEST MARKS '!$D$139,"N","Y")</f>
        <v>Y</v>
      </c>
      <c r="T85" s="339" t="str">
        <f>IF(N85&lt;'TEST MARKS '!$D$139,"N","Y")</f>
        <v>Y</v>
      </c>
      <c r="U85" s="339" t="str">
        <f>IF(O85&lt;'TEST MARKS '!$D$139,"N","Y")</f>
        <v>Y</v>
      </c>
    </row>
    <row r="86" customHeight="1" spans="1:21">
      <c r="A86" s="324">
        <f>'TEST MARKS '!A90</f>
        <v>81</v>
      </c>
      <c r="B86" s="325" t="s">
        <v>209</v>
      </c>
      <c r="C86" s="326" t="s">
        <v>210</v>
      </c>
      <c r="D86" s="348">
        <v>68</v>
      </c>
      <c r="E86" s="324">
        <f t="shared" si="5"/>
        <v>68</v>
      </c>
      <c r="F86" s="324">
        <f t="shared" si="5"/>
        <v>68</v>
      </c>
      <c r="G86" s="324">
        <f t="shared" si="4"/>
        <v>68</v>
      </c>
      <c r="H86" s="324">
        <f t="shared" si="4"/>
        <v>68</v>
      </c>
      <c r="I86" s="324">
        <f t="shared" si="4"/>
        <v>68</v>
      </c>
      <c r="J86" s="338">
        <f>D86/'TEST MARKS '!$D$141*100</f>
        <v>85</v>
      </c>
      <c r="K86" s="338">
        <f>E86/'TEST MARKS '!$D$141*100</f>
        <v>85</v>
      </c>
      <c r="L86" s="338">
        <f>F86/'TEST MARKS '!$D$141*100</f>
        <v>85</v>
      </c>
      <c r="M86" s="338">
        <f>G86/'TEST MARKS '!$D$141*100</f>
        <v>85</v>
      </c>
      <c r="N86" s="338">
        <f>H86/'TEST MARKS '!$D$141*100</f>
        <v>85</v>
      </c>
      <c r="O86" s="338">
        <f>I86/'TEST MARKS '!$D$141*100</f>
        <v>85</v>
      </c>
      <c r="P86" s="339" t="str">
        <f>IF(J86&lt;'TEST MARKS '!$D$139,"N","Y")</f>
        <v>Y</v>
      </c>
      <c r="Q86" s="339" t="str">
        <f>IF(K86&lt;'TEST MARKS '!$D$139,"N","Y")</f>
        <v>Y</v>
      </c>
      <c r="R86" s="339" t="str">
        <f>IF(L86&lt;'TEST MARKS '!$D$139,"N","Y")</f>
        <v>Y</v>
      </c>
      <c r="S86" s="339" t="str">
        <f>IF(M86&lt;'TEST MARKS '!$D$139,"N","Y")</f>
        <v>Y</v>
      </c>
      <c r="T86" s="339" t="str">
        <f>IF(N86&lt;'TEST MARKS '!$D$139,"N","Y")</f>
        <v>Y</v>
      </c>
      <c r="U86" s="339" t="str">
        <f>IF(O86&lt;'TEST MARKS '!$D$139,"N","Y")</f>
        <v>Y</v>
      </c>
    </row>
    <row r="87" customHeight="1" spans="1:21">
      <c r="A87" s="324">
        <f>'TEST MARKS '!A91</f>
        <v>82</v>
      </c>
      <c r="B87" s="325" t="s">
        <v>211</v>
      </c>
      <c r="C87" s="326" t="s">
        <v>212</v>
      </c>
      <c r="D87" s="348">
        <v>62</v>
      </c>
      <c r="E87" s="324">
        <f t="shared" si="5"/>
        <v>62</v>
      </c>
      <c r="F87" s="324">
        <f t="shared" si="5"/>
        <v>62</v>
      </c>
      <c r="G87" s="324">
        <f t="shared" ref="G87:I106" si="6">F87</f>
        <v>62</v>
      </c>
      <c r="H87" s="324">
        <f t="shared" si="6"/>
        <v>62</v>
      </c>
      <c r="I87" s="324">
        <f t="shared" si="6"/>
        <v>62</v>
      </c>
      <c r="J87" s="338">
        <f>D87/'TEST MARKS '!$D$141*100</f>
        <v>77.5</v>
      </c>
      <c r="K87" s="338">
        <f>E87/'TEST MARKS '!$D$141*100</f>
        <v>77.5</v>
      </c>
      <c r="L87" s="338">
        <f>F87/'TEST MARKS '!$D$141*100</f>
        <v>77.5</v>
      </c>
      <c r="M87" s="338">
        <f>G87/'TEST MARKS '!$D$141*100</f>
        <v>77.5</v>
      </c>
      <c r="N87" s="338">
        <f>H87/'TEST MARKS '!$D$141*100</f>
        <v>77.5</v>
      </c>
      <c r="O87" s="338">
        <f>I87/'TEST MARKS '!$D$141*100</f>
        <v>77.5</v>
      </c>
      <c r="P87" s="339" t="str">
        <f>IF(J87&lt;'TEST MARKS '!$D$139,"N","Y")</f>
        <v>Y</v>
      </c>
      <c r="Q87" s="339" t="str">
        <f>IF(K87&lt;'TEST MARKS '!$D$139,"N","Y")</f>
        <v>Y</v>
      </c>
      <c r="R87" s="339" t="str">
        <f>IF(L87&lt;'TEST MARKS '!$D$139,"N","Y")</f>
        <v>Y</v>
      </c>
      <c r="S87" s="339" t="str">
        <f>IF(M87&lt;'TEST MARKS '!$D$139,"N","Y")</f>
        <v>Y</v>
      </c>
      <c r="T87" s="339" t="str">
        <f>IF(N87&lt;'TEST MARKS '!$D$139,"N","Y")</f>
        <v>Y</v>
      </c>
      <c r="U87" s="339" t="str">
        <f>IF(O87&lt;'TEST MARKS '!$D$139,"N","Y")</f>
        <v>Y</v>
      </c>
    </row>
    <row r="88" customHeight="1" spans="1:21">
      <c r="A88" s="324">
        <f>'TEST MARKS '!A92</f>
        <v>83</v>
      </c>
      <c r="B88" s="325" t="s">
        <v>213</v>
      </c>
      <c r="C88" s="326" t="s">
        <v>214</v>
      </c>
      <c r="D88" s="348">
        <v>35</v>
      </c>
      <c r="E88" s="324">
        <f t="shared" si="5"/>
        <v>35</v>
      </c>
      <c r="F88" s="324">
        <f t="shared" si="5"/>
        <v>35</v>
      </c>
      <c r="G88" s="324">
        <f t="shared" si="6"/>
        <v>35</v>
      </c>
      <c r="H88" s="324">
        <f t="shared" si="6"/>
        <v>35</v>
      </c>
      <c r="I88" s="324">
        <f t="shared" si="6"/>
        <v>35</v>
      </c>
      <c r="J88" s="338">
        <f>D88/'TEST MARKS '!$D$141*100</f>
        <v>43.75</v>
      </c>
      <c r="K88" s="338">
        <f>E88/'TEST MARKS '!$D$141*100</f>
        <v>43.75</v>
      </c>
      <c r="L88" s="338">
        <f>F88/'TEST MARKS '!$D$141*100</f>
        <v>43.75</v>
      </c>
      <c r="M88" s="338">
        <f>G88/'TEST MARKS '!$D$141*100</f>
        <v>43.75</v>
      </c>
      <c r="N88" s="338">
        <f>H88/'TEST MARKS '!$D$141*100</f>
        <v>43.75</v>
      </c>
      <c r="O88" s="338">
        <f>I88/'TEST MARKS '!$D$141*100</f>
        <v>43.75</v>
      </c>
      <c r="P88" s="339" t="str">
        <f>IF(J88&lt;'TEST MARKS '!$D$139,"N","Y")</f>
        <v>N</v>
      </c>
      <c r="Q88" s="339" t="str">
        <f>IF(K88&lt;'TEST MARKS '!$D$139,"N","Y")</f>
        <v>N</v>
      </c>
      <c r="R88" s="339" t="str">
        <f>IF(L88&lt;'TEST MARKS '!$D$139,"N","Y")</f>
        <v>N</v>
      </c>
      <c r="S88" s="339" t="str">
        <f>IF(M88&lt;'TEST MARKS '!$D$139,"N","Y")</f>
        <v>N</v>
      </c>
      <c r="T88" s="339" t="str">
        <f>IF(N88&lt;'TEST MARKS '!$D$139,"N","Y")</f>
        <v>N</v>
      </c>
      <c r="U88" s="339" t="str">
        <f>IF(O88&lt;'TEST MARKS '!$D$139,"N","Y")</f>
        <v>N</v>
      </c>
    </row>
    <row r="89" customHeight="1" spans="1:21">
      <c r="A89" s="324">
        <f>'TEST MARKS '!A93</f>
        <v>84</v>
      </c>
      <c r="B89" s="325" t="s">
        <v>215</v>
      </c>
      <c r="C89" s="326" t="s">
        <v>216</v>
      </c>
      <c r="D89" s="348">
        <v>64</v>
      </c>
      <c r="E89" s="324">
        <f t="shared" si="5"/>
        <v>64</v>
      </c>
      <c r="F89" s="324">
        <f t="shared" si="5"/>
        <v>64</v>
      </c>
      <c r="G89" s="324">
        <f t="shared" si="6"/>
        <v>64</v>
      </c>
      <c r="H89" s="324">
        <f t="shared" si="6"/>
        <v>64</v>
      </c>
      <c r="I89" s="324">
        <f t="shared" si="6"/>
        <v>64</v>
      </c>
      <c r="J89" s="338">
        <f>D89/'TEST MARKS '!$D$141*100</f>
        <v>80</v>
      </c>
      <c r="K89" s="338">
        <f>E89/'TEST MARKS '!$D$141*100</f>
        <v>80</v>
      </c>
      <c r="L89" s="338">
        <f>F89/'TEST MARKS '!$D$141*100</f>
        <v>80</v>
      </c>
      <c r="M89" s="338">
        <f>G89/'TEST MARKS '!$D$141*100</f>
        <v>80</v>
      </c>
      <c r="N89" s="338">
        <f>H89/'TEST MARKS '!$D$141*100</f>
        <v>80</v>
      </c>
      <c r="O89" s="338">
        <f>I89/'TEST MARKS '!$D$141*100</f>
        <v>80</v>
      </c>
      <c r="P89" s="339" t="str">
        <f>IF(J89&lt;'TEST MARKS '!$D$139,"N","Y")</f>
        <v>Y</v>
      </c>
      <c r="Q89" s="339" t="str">
        <f>IF(K89&lt;'TEST MARKS '!$D$139,"N","Y")</f>
        <v>Y</v>
      </c>
      <c r="R89" s="339" t="str">
        <f>IF(L89&lt;'TEST MARKS '!$D$139,"N","Y")</f>
        <v>Y</v>
      </c>
      <c r="S89" s="339" t="str">
        <f>IF(M89&lt;'TEST MARKS '!$D$139,"N","Y")</f>
        <v>Y</v>
      </c>
      <c r="T89" s="339" t="str">
        <f>IF(N89&lt;'TEST MARKS '!$D$139,"N","Y")</f>
        <v>Y</v>
      </c>
      <c r="U89" s="339" t="str">
        <f>IF(O89&lt;'TEST MARKS '!$D$139,"N","Y")</f>
        <v>Y</v>
      </c>
    </row>
    <row r="90" customHeight="1" spans="1:21">
      <c r="A90" s="324">
        <f>'TEST MARKS '!A94</f>
        <v>85</v>
      </c>
      <c r="B90" s="325" t="s">
        <v>217</v>
      </c>
      <c r="C90" s="326" t="s">
        <v>218</v>
      </c>
      <c r="D90" s="348">
        <v>64</v>
      </c>
      <c r="E90" s="324">
        <f t="shared" si="5"/>
        <v>64</v>
      </c>
      <c r="F90" s="324">
        <f t="shared" si="5"/>
        <v>64</v>
      </c>
      <c r="G90" s="324">
        <f t="shared" si="6"/>
        <v>64</v>
      </c>
      <c r="H90" s="324">
        <f t="shared" si="6"/>
        <v>64</v>
      </c>
      <c r="I90" s="324">
        <f t="shared" si="6"/>
        <v>64</v>
      </c>
      <c r="J90" s="338">
        <f>D90/'TEST MARKS '!$D$141*100</f>
        <v>80</v>
      </c>
      <c r="K90" s="338">
        <f>E90/'TEST MARKS '!$D$141*100</f>
        <v>80</v>
      </c>
      <c r="L90" s="338">
        <f>F90/'TEST MARKS '!$D$141*100</f>
        <v>80</v>
      </c>
      <c r="M90" s="338">
        <f>G90/'TEST MARKS '!$D$141*100</f>
        <v>80</v>
      </c>
      <c r="N90" s="338">
        <f>H90/'TEST MARKS '!$D$141*100</f>
        <v>80</v>
      </c>
      <c r="O90" s="338">
        <f>I90/'TEST MARKS '!$D$141*100</f>
        <v>80</v>
      </c>
      <c r="P90" s="339" t="str">
        <f>IF(J90&lt;'TEST MARKS '!$D$139,"N","Y")</f>
        <v>Y</v>
      </c>
      <c r="Q90" s="339" t="str">
        <f>IF(K90&lt;'TEST MARKS '!$D$139,"N","Y")</f>
        <v>Y</v>
      </c>
      <c r="R90" s="339" t="str">
        <f>IF(L90&lt;'TEST MARKS '!$D$139,"N","Y")</f>
        <v>Y</v>
      </c>
      <c r="S90" s="339" t="str">
        <f>IF(M90&lt;'TEST MARKS '!$D$139,"N","Y")</f>
        <v>Y</v>
      </c>
      <c r="T90" s="339" t="str">
        <f>IF(N90&lt;'TEST MARKS '!$D$139,"N","Y")</f>
        <v>Y</v>
      </c>
      <c r="U90" s="339" t="str">
        <f>IF(O90&lt;'TEST MARKS '!$D$139,"N","Y")</f>
        <v>Y</v>
      </c>
    </row>
    <row r="91" customHeight="1" spans="1:21">
      <c r="A91" s="324">
        <f>'TEST MARKS '!A95</f>
        <v>86</v>
      </c>
      <c r="B91" s="325" t="s">
        <v>219</v>
      </c>
      <c r="C91" s="326" t="s">
        <v>220</v>
      </c>
      <c r="D91" s="348">
        <v>62</v>
      </c>
      <c r="E91" s="324">
        <f t="shared" si="5"/>
        <v>62</v>
      </c>
      <c r="F91" s="324">
        <f t="shared" si="5"/>
        <v>62</v>
      </c>
      <c r="G91" s="324">
        <f t="shared" si="6"/>
        <v>62</v>
      </c>
      <c r="H91" s="324">
        <f t="shared" si="6"/>
        <v>62</v>
      </c>
      <c r="I91" s="324">
        <f t="shared" si="6"/>
        <v>62</v>
      </c>
      <c r="J91" s="338">
        <f>D91/'TEST MARKS '!$D$141*100</f>
        <v>77.5</v>
      </c>
      <c r="K91" s="338">
        <f>E91/'TEST MARKS '!$D$141*100</f>
        <v>77.5</v>
      </c>
      <c r="L91" s="338">
        <f>F91/'TEST MARKS '!$D$141*100</f>
        <v>77.5</v>
      </c>
      <c r="M91" s="338">
        <f>G91/'TEST MARKS '!$D$141*100</f>
        <v>77.5</v>
      </c>
      <c r="N91" s="338">
        <f>H91/'TEST MARKS '!$D$141*100</f>
        <v>77.5</v>
      </c>
      <c r="O91" s="338">
        <f>I91/'TEST MARKS '!$D$141*100</f>
        <v>77.5</v>
      </c>
      <c r="P91" s="339" t="str">
        <f>IF(J91&lt;'TEST MARKS '!$D$139,"N","Y")</f>
        <v>Y</v>
      </c>
      <c r="Q91" s="339" t="str">
        <f>IF(K91&lt;'TEST MARKS '!$D$139,"N","Y")</f>
        <v>Y</v>
      </c>
      <c r="R91" s="339" t="str">
        <f>IF(L91&lt;'TEST MARKS '!$D$139,"N","Y")</f>
        <v>Y</v>
      </c>
      <c r="S91" s="339" t="str">
        <f>IF(M91&lt;'TEST MARKS '!$D$139,"N","Y")</f>
        <v>Y</v>
      </c>
      <c r="T91" s="339" t="str">
        <f>IF(N91&lt;'TEST MARKS '!$D$139,"N","Y")</f>
        <v>Y</v>
      </c>
      <c r="U91" s="339" t="str">
        <f>IF(O91&lt;'TEST MARKS '!$D$139,"N","Y")</f>
        <v>Y</v>
      </c>
    </row>
    <row r="92" customHeight="1" spans="1:21">
      <c r="A92" s="324">
        <f>'TEST MARKS '!A96</f>
        <v>87</v>
      </c>
      <c r="B92" s="325" t="s">
        <v>221</v>
      </c>
      <c r="C92" s="326" t="s">
        <v>222</v>
      </c>
      <c r="D92" s="348">
        <v>53</v>
      </c>
      <c r="E92" s="324">
        <f t="shared" si="5"/>
        <v>53</v>
      </c>
      <c r="F92" s="324">
        <f t="shared" si="5"/>
        <v>53</v>
      </c>
      <c r="G92" s="324">
        <f t="shared" si="6"/>
        <v>53</v>
      </c>
      <c r="H92" s="324">
        <f t="shared" si="6"/>
        <v>53</v>
      </c>
      <c r="I92" s="324">
        <f t="shared" si="6"/>
        <v>53</v>
      </c>
      <c r="J92" s="338">
        <f>D92/'TEST MARKS '!$D$141*100</f>
        <v>66.25</v>
      </c>
      <c r="K92" s="338">
        <f>E92/'TEST MARKS '!$D$141*100</f>
        <v>66.25</v>
      </c>
      <c r="L92" s="338">
        <f>F92/'TEST MARKS '!$D$141*100</f>
        <v>66.25</v>
      </c>
      <c r="M92" s="338">
        <f>G92/'TEST MARKS '!$D$141*100</f>
        <v>66.25</v>
      </c>
      <c r="N92" s="338">
        <f>H92/'TEST MARKS '!$D$141*100</f>
        <v>66.25</v>
      </c>
      <c r="O92" s="338">
        <f>I92/'TEST MARKS '!$D$141*100</f>
        <v>66.25</v>
      </c>
      <c r="P92" s="339" t="str">
        <f>IF(J92&lt;'TEST MARKS '!$D$139,"N","Y")</f>
        <v>Y</v>
      </c>
      <c r="Q92" s="339" t="str">
        <f>IF(K92&lt;'TEST MARKS '!$D$139,"N","Y")</f>
        <v>Y</v>
      </c>
      <c r="R92" s="339" t="str">
        <f>IF(L92&lt;'TEST MARKS '!$D$139,"N","Y")</f>
        <v>Y</v>
      </c>
      <c r="S92" s="339" t="str">
        <f>IF(M92&lt;'TEST MARKS '!$D$139,"N","Y")</f>
        <v>Y</v>
      </c>
      <c r="T92" s="339" t="str">
        <f>IF(N92&lt;'TEST MARKS '!$D$139,"N","Y")</f>
        <v>Y</v>
      </c>
      <c r="U92" s="339" t="str">
        <f>IF(O92&lt;'TEST MARKS '!$D$139,"N","Y")</f>
        <v>Y</v>
      </c>
    </row>
    <row r="93" customHeight="1" spans="1:21">
      <c r="A93" s="324">
        <f>'TEST MARKS '!A97</f>
        <v>88</v>
      </c>
      <c r="B93" s="325" t="s">
        <v>223</v>
      </c>
      <c r="C93" s="326" t="s">
        <v>224</v>
      </c>
      <c r="D93" s="348">
        <v>33</v>
      </c>
      <c r="E93" s="324">
        <f t="shared" si="5"/>
        <v>33</v>
      </c>
      <c r="F93" s="324">
        <f t="shared" si="5"/>
        <v>33</v>
      </c>
      <c r="G93" s="324">
        <f t="shared" si="6"/>
        <v>33</v>
      </c>
      <c r="H93" s="324">
        <f t="shared" si="6"/>
        <v>33</v>
      </c>
      <c r="I93" s="324">
        <f t="shared" si="6"/>
        <v>33</v>
      </c>
      <c r="J93" s="338">
        <f>D93/'TEST MARKS '!$D$141*100</f>
        <v>41.25</v>
      </c>
      <c r="K93" s="338">
        <f>E93/'TEST MARKS '!$D$141*100</f>
        <v>41.25</v>
      </c>
      <c r="L93" s="338">
        <f>F93/'TEST MARKS '!$D$141*100</f>
        <v>41.25</v>
      </c>
      <c r="M93" s="338">
        <f>G93/'TEST MARKS '!$D$141*100</f>
        <v>41.25</v>
      </c>
      <c r="N93" s="338">
        <f>H93/'TEST MARKS '!$D$141*100</f>
        <v>41.25</v>
      </c>
      <c r="O93" s="338">
        <f>I93/'TEST MARKS '!$D$141*100</f>
        <v>41.25</v>
      </c>
      <c r="P93" s="339" t="str">
        <f>IF(J93&lt;'TEST MARKS '!$D$139,"N","Y")</f>
        <v>N</v>
      </c>
      <c r="Q93" s="339" t="str">
        <f>IF(K93&lt;'TEST MARKS '!$D$139,"N","Y")</f>
        <v>N</v>
      </c>
      <c r="R93" s="339" t="str">
        <f>IF(L93&lt;'TEST MARKS '!$D$139,"N","Y")</f>
        <v>N</v>
      </c>
      <c r="S93" s="339" t="str">
        <f>IF(M93&lt;'TEST MARKS '!$D$139,"N","Y")</f>
        <v>N</v>
      </c>
      <c r="T93" s="339" t="str">
        <f>IF(N93&lt;'TEST MARKS '!$D$139,"N","Y")</f>
        <v>N</v>
      </c>
      <c r="U93" s="339" t="str">
        <f>IF(O93&lt;'TEST MARKS '!$D$139,"N","Y")</f>
        <v>N</v>
      </c>
    </row>
    <row r="94" customHeight="1" spans="1:21">
      <c r="A94" s="324">
        <f>'TEST MARKS '!A98</f>
        <v>89</v>
      </c>
      <c r="B94" s="349" t="s">
        <v>225</v>
      </c>
      <c r="C94" s="350" t="s">
        <v>226</v>
      </c>
      <c r="D94" s="348">
        <v>51</v>
      </c>
      <c r="E94" s="324">
        <f t="shared" si="5"/>
        <v>51</v>
      </c>
      <c r="F94" s="324">
        <f t="shared" si="5"/>
        <v>51</v>
      </c>
      <c r="G94" s="324">
        <f t="shared" si="6"/>
        <v>51</v>
      </c>
      <c r="H94" s="324">
        <f t="shared" si="6"/>
        <v>51</v>
      </c>
      <c r="I94" s="324">
        <f t="shared" si="6"/>
        <v>51</v>
      </c>
      <c r="J94" s="338">
        <f>D94/'TEST MARKS '!$D$141*100</f>
        <v>63.75</v>
      </c>
      <c r="K94" s="338">
        <f>E94/'TEST MARKS '!$D$141*100</f>
        <v>63.75</v>
      </c>
      <c r="L94" s="338">
        <f>F94/'TEST MARKS '!$D$141*100</f>
        <v>63.75</v>
      </c>
      <c r="M94" s="338">
        <f>G94/'TEST MARKS '!$D$141*100</f>
        <v>63.75</v>
      </c>
      <c r="N94" s="338">
        <f>H94/'TEST MARKS '!$D$141*100</f>
        <v>63.75</v>
      </c>
      <c r="O94" s="338">
        <f>I94/'TEST MARKS '!$D$141*100</f>
        <v>63.75</v>
      </c>
      <c r="P94" s="339" t="str">
        <f>IF(J94&lt;'TEST MARKS '!$D$139,"N","Y")</f>
        <v>Y</v>
      </c>
      <c r="Q94" s="339" t="str">
        <f>IF(K94&lt;'TEST MARKS '!$D$139,"N","Y")</f>
        <v>Y</v>
      </c>
      <c r="R94" s="339" t="str">
        <f>IF(L94&lt;'TEST MARKS '!$D$139,"N","Y")</f>
        <v>Y</v>
      </c>
      <c r="S94" s="339" t="str">
        <f>IF(M94&lt;'TEST MARKS '!$D$139,"N","Y")</f>
        <v>Y</v>
      </c>
      <c r="T94" s="339" t="str">
        <f>IF(N94&lt;'TEST MARKS '!$D$139,"N","Y")</f>
        <v>Y</v>
      </c>
      <c r="U94" s="339" t="str">
        <f>IF(O94&lt;'TEST MARKS '!$D$139,"N","Y")</f>
        <v>Y</v>
      </c>
    </row>
    <row r="95" customHeight="1" spans="1:21">
      <c r="A95" s="324">
        <f>'TEST MARKS '!A99</f>
        <v>90</v>
      </c>
      <c r="B95" s="233" t="s">
        <v>227</v>
      </c>
      <c r="C95" s="351" t="s">
        <v>228</v>
      </c>
      <c r="D95" s="348">
        <v>48</v>
      </c>
      <c r="E95" s="324">
        <f t="shared" si="5"/>
        <v>48</v>
      </c>
      <c r="F95" s="324">
        <f t="shared" si="5"/>
        <v>48</v>
      </c>
      <c r="G95" s="324">
        <f t="shared" si="6"/>
        <v>48</v>
      </c>
      <c r="H95" s="324">
        <f t="shared" si="6"/>
        <v>48</v>
      </c>
      <c r="I95" s="324">
        <f t="shared" si="6"/>
        <v>48</v>
      </c>
      <c r="J95" s="338">
        <f>D95/'TEST MARKS '!$D$141*100</f>
        <v>60</v>
      </c>
      <c r="K95" s="338">
        <f>E95/'TEST MARKS '!$D$141*100</f>
        <v>60</v>
      </c>
      <c r="L95" s="338">
        <f>F95/'TEST MARKS '!$D$141*100</f>
        <v>60</v>
      </c>
      <c r="M95" s="338">
        <f>G95/'TEST MARKS '!$D$141*100</f>
        <v>60</v>
      </c>
      <c r="N95" s="338">
        <f>H95/'TEST MARKS '!$D$141*100</f>
        <v>60</v>
      </c>
      <c r="O95" s="338">
        <f>I95/'TEST MARKS '!$D$141*100</f>
        <v>60</v>
      </c>
      <c r="P95" s="339" t="str">
        <f>IF(J95&lt;'TEST MARKS '!$D$139,"N","Y")</f>
        <v>Y</v>
      </c>
      <c r="Q95" s="339" t="str">
        <f>IF(K95&lt;'TEST MARKS '!$D$139,"N","Y")</f>
        <v>Y</v>
      </c>
      <c r="R95" s="339" t="str">
        <f>IF(L95&lt;'TEST MARKS '!$D$139,"N","Y")</f>
        <v>Y</v>
      </c>
      <c r="S95" s="339" t="str">
        <f>IF(M95&lt;'TEST MARKS '!$D$139,"N","Y")</f>
        <v>Y</v>
      </c>
      <c r="T95" s="339" t="str">
        <f>IF(N95&lt;'TEST MARKS '!$D$139,"N","Y")</f>
        <v>Y</v>
      </c>
      <c r="U95" s="339" t="str">
        <f>IF(O95&lt;'TEST MARKS '!$D$139,"N","Y")</f>
        <v>Y</v>
      </c>
    </row>
    <row r="96" customHeight="1" spans="1:21">
      <c r="A96" s="324">
        <f>'TEST MARKS '!A100</f>
        <v>91</v>
      </c>
      <c r="B96" s="233" t="s">
        <v>229</v>
      </c>
      <c r="C96" s="351" t="s">
        <v>230</v>
      </c>
      <c r="D96" s="348">
        <v>68</v>
      </c>
      <c r="E96" s="324">
        <f t="shared" si="5"/>
        <v>68</v>
      </c>
      <c r="F96" s="324">
        <f t="shared" si="5"/>
        <v>68</v>
      </c>
      <c r="G96" s="324">
        <f t="shared" si="6"/>
        <v>68</v>
      </c>
      <c r="H96" s="324">
        <f t="shared" si="6"/>
        <v>68</v>
      </c>
      <c r="I96" s="324">
        <f t="shared" si="6"/>
        <v>68</v>
      </c>
      <c r="J96" s="338">
        <f>D96/'TEST MARKS '!$D$141*100</f>
        <v>85</v>
      </c>
      <c r="K96" s="338">
        <f>E96/'TEST MARKS '!$D$141*100</f>
        <v>85</v>
      </c>
      <c r="L96" s="338">
        <f>F96/'TEST MARKS '!$D$141*100</f>
        <v>85</v>
      </c>
      <c r="M96" s="338">
        <f>G96/'TEST MARKS '!$D$141*100</f>
        <v>85</v>
      </c>
      <c r="N96" s="338">
        <f>H96/'TEST MARKS '!$D$141*100</f>
        <v>85</v>
      </c>
      <c r="O96" s="338">
        <f>I96/'TEST MARKS '!$D$141*100</f>
        <v>85</v>
      </c>
      <c r="P96" s="339" t="str">
        <f>IF(J96&lt;'TEST MARKS '!$D$139,"N","Y")</f>
        <v>Y</v>
      </c>
      <c r="Q96" s="339" t="str">
        <f>IF(K96&lt;'TEST MARKS '!$D$139,"N","Y")</f>
        <v>Y</v>
      </c>
      <c r="R96" s="339" t="str">
        <f>IF(L96&lt;'TEST MARKS '!$D$139,"N","Y")</f>
        <v>Y</v>
      </c>
      <c r="S96" s="339" t="str">
        <f>IF(M96&lt;'TEST MARKS '!$D$139,"N","Y")</f>
        <v>Y</v>
      </c>
      <c r="T96" s="339" t="str">
        <f>IF(N96&lt;'TEST MARKS '!$D$139,"N","Y")</f>
        <v>Y</v>
      </c>
      <c r="U96" s="339" t="str">
        <f>IF(O96&lt;'TEST MARKS '!$D$139,"N","Y")</f>
        <v>Y</v>
      </c>
    </row>
    <row r="97" customHeight="1" spans="1:21">
      <c r="A97" s="324">
        <f>'TEST MARKS '!A101</f>
        <v>92</v>
      </c>
      <c r="B97" s="233" t="s">
        <v>231</v>
      </c>
      <c r="C97" s="351" t="s">
        <v>232</v>
      </c>
      <c r="D97" s="348">
        <v>66</v>
      </c>
      <c r="E97" s="324">
        <f t="shared" si="5"/>
        <v>66</v>
      </c>
      <c r="F97" s="324">
        <f t="shared" si="5"/>
        <v>66</v>
      </c>
      <c r="G97" s="324">
        <f t="shared" si="6"/>
        <v>66</v>
      </c>
      <c r="H97" s="324">
        <f t="shared" si="6"/>
        <v>66</v>
      </c>
      <c r="I97" s="324">
        <f t="shared" si="6"/>
        <v>66</v>
      </c>
      <c r="J97" s="338">
        <f>D97/'TEST MARKS '!$D$141*100</f>
        <v>82.5</v>
      </c>
      <c r="K97" s="338">
        <f>E97/'TEST MARKS '!$D$141*100</f>
        <v>82.5</v>
      </c>
      <c r="L97" s="338">
        <f>F97/'TEST MARKS '!$D$141*100</f>
        <v>82.5</v>
      </c>
      <c r="M97" s="338">
        <f>G97/'TEST MARKS '!$D$141*100</f>
        <v>82.5</v>
      </c>
      <c r="N97" s="338">
        <f>H97/'TEST MARKS '!$D$141*100</f>
        <v>82.5</v>
      </c>
      <c r="O97" s="338">
        <f>I97/'TEST MARKS '!$D$141*100</f>
        <v>82.5</v>
      </c>
      <c r="P97" s="339" t="str">
        <f>IF(J97&lt;'TEST MARKS '!$D$139,"N","Y")</f>
        <v>Y</v>
      </c>
      <c r="Q97" s="339" t="str">
        <f>IF(K97&lt;'TEST MARKS '!$D$139,"N","Y")</f>
        <v>Y</v>
      </c>
      <c r="R97" s="339" t="str">
        <f>IF(L97&lt;'TEST MARKS '!$D$139,"N","Y")</f>
        <v>Y</v>
      </c>
      <c r="S97" s="339" t="str">
        <f>IF(M97&lt;'TEST MARKS '!$D$139,"N","Y")</f>
        <v>Y</v>
      </c>
      <c r="T97" s="339" t="str">
        <f>IF(N97&lt;'TEST MARKS '!$D$139,"N","Y")</f>
        <v>Y</v>
      </c>
      <c r="U97" s="339" t="str">
        <f>IF(O97&lt;'TEST MARKS '!$D$139,"N","Y")</f>
        <v>Y</v>
      </c>
    </row>
    <row r="98" customHeight="1" spans="1:21">
      <c r="A98" s="324">
        <f>'TEST MARKS '!A102</f>
        <v>93</v>
      </c>
      <c r="B98" s="233" t="s">
        <v>233</v>
      </c>
      <c r="C98" s="351" t="s">
        <v>234</v>
      </c>
      <c r="D98" s="348">
        <v>70</v>
      </c>
      <c r="E98" s="324">
        <f t="shared" si="5"/>
        <v>70</v>
      </c>
      <c r="F98" s="324">
        <f t="shared" si="5"/>
        <v>70</v>
      </c>
      <c r="G98" s="324">
        <f t="shared" si="6"/>
        <v>70</v>
      </c>
      <c r="H98" s="324">
        <f t="shared" si="6"/>
        <v>70</v>
      </c>
      <c r="I98" s="324">
        <f t="shared" si="6"/>
        <v>70</v>
      </c>
      <c r="J98" s="338">
        <f>D98/'TEST MARKS '!$D$141*100</f>
        <v>87.5</v>
      </c>
      <c r="K98" s="338">
        <f>E98/'TEST MARKS '!$D$141*100</f>
        <v>87.5</v>
      </c>
      <c r="L98" s="338">
        <f>F98/'TEST MARKS '!$D$141*100</f>
        <v>87.5</v>
      </c>
      <c r="M98" s="338">
        <f>G98/'TEST MARKS '!$D$141*100</f>
        <v>87.5</v>
      </c>
      <c r="N98" s="338">
        <f>H98/'TEST MARKS '!$D$141*100</f>
        <v>87.5</v>
      </c>
      <c r="O98" s="338">
        <f>I98/'TEST MARKS '!$D$141*100</f>
        <v>87.5</v>
      </c>
      <c r="P98" s="339" t="str">
        <f>IF(J98&lt;'TEST MARKS '!$D$139,"N","Y")</f>
        <v>Y</v>
      </c>
      <c r="Q98" s="339" t="str">
        <f>IF(K98&lt;'TEST MARKS '!$D$139,"N","Y")</f>
        <v>Y</v>
      </c>
      <c r="R98" s="339" t="str">
        <f>IF(L98&lt;'TEST MARKS '!$D$139,"N","Y")</f>
        <v>Y</v>
      </c>
      <c r="S98" s="339" t="str">
        <f>IF(M98&lt;'TEST MARKS '!$D$139,"N","Y")</f>
        <v>Y</v>
      </c>
      <c r="T98" s="339" t="str">
        <f>IF(N98&lt;'TEST MARKS '!$D$139,"N","Y")</f>
        <v>Y</v>
      </c>
      <c r="U98" s="339" t="str">
        <f>IF(O98&lt;'TEST MARKS '!$D$139,"N","Y")</f>
        <v>Y</v>
      </c>
    </row>
    <row r="99" customHeight="1" spans="1:21">
      <c r="A99" s="324">
        <f>'TEST MARKS '!A103</f>
        <v>94</v>
      </c>
      <c r="B99" s="233" t="s">
        <v>235</v>
      </c>
      <c r="C99" s="351" t="s">
        <v>236</v>
      </c>
      <c r="D99" s="348">
        <v>68</v>
      </c>
      <c r="E99" s="324">
        <f t="shared" si="5"/>
        <v>68</v>
      </c>
      <c r="F99" s="324">
        <f t="shared" si="5"/>
        <v>68</v>
      </c>
      <c r="G99" s="324">
        <f t="shared" si="6"/>
        <v>68</v>
      </c>
      <c r="H99" s="324">
        <f t="shared" si="6"/>
        <v>68</v>
      </c>
      <c r="I99" s="324">
        <f t="shared" si="6"/>
        <v>68</v>
      </c>
      <c r="J99" s="338">
        <f>D99/'TEST MARKS '!$D$141*100</f>
        <v>85</v>
      </c>
      <c r="K99" s="338">
        <f>E99/'TEST MARKS '!$D$141*100</f>
        <v>85</v>
      </c>
      <c r="L99" s="338">
        <f>F99/'TEST MARKS '!$D$141*100</f>
        <v>85</v>
      </c>
      <c r="M99" s="338">
        <f>G99/'TEST MARKS '!$D$141*100</f>
        <v>85</v>
      </c>
      <c r="N99" s="338">
        <f>H99/'TEST MARKS '!$D$141*100</f>
        <v>85</v>
      </c>
      <c r="O99" s="338">
        <f>I99/'TEST MARKS '!$D$141*100</f>
        <v>85</v>
      </c>
      <c r="P99" s="339" t="str">
        <f>IF(J99&lt;'TEST MARKS '!$D$139,"N","Y")</f>
        <v>Y</v>
      </c>
      <c r="Q99" s="339" t="str">
        <f>IF(K99&lt;'TEST MARKS '!$D$139,"N","Y")</f>
        <v>Y</v>
      </c>
      <c r="R99" s="339" t="str">
        <f>IF(L99&lt;'TEST MARKS '!$D$139,"N","Y")</f>
        <v>Y</v>
      </c>
      <c r="S99" s="339" t="str">
        <f>IF(M99&lt;'TEST MARKS '!$D$139,"N","Y")</f>
        <v>Y</v>
      </c>
      <c r="T99" s="339" t="str">
        <f>IF(N99&lt;'TEST MARKS '!$D$139,"N","Y")</f>
        <v>Y</v>
      </c>
      <c r="U99" s="339" t="str">
        <f>IF(O99&lt;'TEST MARKS '!$D$139,"N","Y")</f>
        <v>Y</v>
      </c>
    </row>
    <row r="100" customHeight="1" spans="1:21">
      <c r="A100" s="324">
        <f>'TEST MARKS '!A104</f>
        <v>95</v>
      </c>
      <c r="B100" s="233" t="s">
        <v>237</v>
      </c>
      <c r="C100" s="351" t="s">
        <v>238</v>
      </c>
      <c r="D100" s="348">
        <v>70</v>
      </c>
      <c r="E100" s="324">
        <f t="shared" si="5"/>
        <v>70</v>
      </c>
      <c r="F100" s="324">
        <f t="shared" si="5"/>
        <v>70</v>
      </c>
      <c r="G100" s="324">
        <f t="shared" si="6"/>
        <v>70</v>
      </c>
      <c r="H100" s="324">
        <f t="shared" si="6"/>
        <v>70</v>
      </c>
      <c r="I100" s="324">
        <f t="shared" si="6"/>
        <v>70</v>
      </c>
      <c r="J100" s="338">
        <f>D100/'TEST MARKS '!$D$141*100</f>
        <v>87.5</v>
      </c>
      <c r="K100" s="338">
        <f>E100/'TEST MARKS '!$D$141*100</f>
        <v>87.5</v>
      </c>
      <c r="L100" s="338">
        <f>F100/'TEST MARKS '!$D$141*100</f>
        <v>87.5</v>
      </c>
      <c r="M100" s="338">
        <f>G100/'TEST MARKS '!$D$141*100</f>
        <v>87.5</v>
      </c>
      <c r="N100" s="338">
        <f>H100/'TEST MARKS '!$D$141*100</f>
        <v>87.5</v>
      </c>
      <c r="O100" s="338">
        <f>I100/'TEST MARKS '!$D$141*100</f>
        <v>87.5</v>
      </c>
      <c r="P100" s="339" t="str">
        <f>IF(J100&lt;'TEST MARKS '!$D$139,"N","Y")</f>
        <v>Y</v>
      </c>
      <c r="Q100" s="339" t="str">
        <f>IF(K100&lt;'TEST MARKS '!$D$139,"N","Y")</f>
        <v>Y</v>
      </c>
      <c r="R100" s="339" t="str">
        <f>IF(L100&lt;'TEST MARKS '!$D$139,"N","Y")</f>
        <v>Y</v>
      </c>
      <c r="S100" s="339" t="str">
        <f>IF(M100&lt;'TEST MARKS '!$D$139,"N","Y")</f>
        <v>Y</v>
      </c>
      <c r="T100" s="339" t="str">
        <f>IF(N100&lt;'TEST MARKS '!$D$139,"N","Y")</f>
        <v>Y</v>
      </c>
      <c r="U100" s="339" t="str">
        <f>IF(O100&lt;'TEST MARKS '!$D$139,"N","Y")</f>
        <v>Y</v>
      </c>
    </row>
    <row r="101" customHeight="1" spans="1:21">
      <c r="A101" s="324">
        <f>'TEST MARKS '!A105</f>
        <v>96</v>
      </c>
      <c r="B101" s="233" t="s">
        <v>239</v>
      </c>
      <c r="C101" s="351" t="s">
        <v>240</v>
      </c>
      <c r="D101" s="348">
        <v>71</v>
      </c>
      <c r="E101" s="324">
        <f t="shared" si="5"/>
        <v>71</v>
      </c>
      <c r="F101" s="324">
        <f t="shared" si="5"/>
        <v>71</v>
      </c>
      <c r="G101" s="324">
        <f t="shared" si="6"/>
        <v>71</v>
      </c>
      <c r="H101" s="324">
        <f t="shared" si="6"/>
        <v>71</v>
      </c>
      <c r="I101" s="324">
        <f t="shared" si="6"/>
        <v>71</v>
      </c>
      <c r="J101" s="338">
        <f>D101/'TEST MARKS '!$D$141*100</f>
        <v>88.75</v>
      </c>
      <c r="K101" s="338">
        <f>E101/'TEST MARKS '!$D$141*100</f>
        <v>88.75</v>
      </c>
      <c r="L101" s="338">
        <f>F101/'TEST MARKS '!$D$141*100</f>
        <v>88.75</v>
      </c>
      <c r="M101" s="338">
        <f>G101/'TEST MARKS '!$D$141*100</f>
        <v>88.75</v>
      </c>
      <c r="N101" s="338">
        <f>H101/'TEST MARKS '!$D$141*100</f>
        <v>88.75</v>
      </c>
      <c r="O101" s="338">
        <f>I101/'TEST MARKS '!$D$141*100</f>
        <v>88.75</v>
      </c>
      <c r="P101" s="339" t="str">
        <f>IF(J101&lt;'TEST MARKS '!$D$139,"N","Y")</f>
        <v>Y</v>
      </c>
      <c r="Q101" s="339" t="str">
        <f>IF(K101&lt;'TEST MARKS '!$D$139,"N","Y")</f>
        <v>Y</v>
      </c>
      <c r="R101" s="339" t="str">
        <f>IF(L101&lt;'TEST MARKS '!$D$139,"N","Y")</f>
        <v>Y</v>
      </c>
      <c r="S101" s="339" t="str">
        <f>IF(M101&lt;'TEST MARKS '!$D$139,"N","Y")</f>
        <v>Y</v>
      </c>
      <c r="T101" s="339" t="str">
        <f>IF(N101&lt;'TEST MARKS '!$D$139,"N","Y")</f>
        <v>Y</v>
      </c>
      <c r="U101" s="339" t="str">
        <f>IF(O101&lt;'TEST MARKS '!$D$139,"N","Y")</f>
        <v>Y</v>
      </c>
    </row>
    <row r="102" customHeight="1" spans="1:21">
      <c r="A102" s="324">
        <f>'TEST MARKS '!A106</f>
        <v>97</v>
      </c>
      <c r="B102" s="233" t="s">
        <v>241</v>
      </c>
      <c r="C102" s="351" t="s">
        <v>242</v>
      </c>
      <c r="D102" s="348">
        <v>74</v>
      </c>
      <c r="E102" s="324">
        <f t="shared" si="5"/>
        <v>74</v>
      </c>
      <c r="F102" s="324">
        <f t="shared" si="5"/>
        <v>74</v>
      </c>
      <c r="G102" s="324">
        <f t="shared" si="6"/>
        <v>74</v>
      </c>
      <c r="H102" s="324">
        <f t="shared" si="6"/>
        <v>74</v>
      </c>
      <c r="I102" s="324">
        <f t="shared" si="6"/>
        <v>74</v>
      </c>
      <c r="J102" s="338">
        <f>D102/'TEST MARKS '!$D$141*100</f>
        <v>92.5</v>
      </c>
      <c r="K102" s="338">
        <f>E102/'TEST MARKS '!$D$141*100</f>
        <v>92.5</v>
      </c>
      <c r="L102" s="338">
        <f>F102/'TEST MARKS '!$D$141*100</f>
        <v>92.5</v>
      </c>
      <c r="M102" s="338">
        <f>G102/'TEST MARKS '!$D$141*100</f>
        <v>92.5</v>
      </c>
      <c r="N102" s="338">
        <f>H102/'TEST MARKS '!$D$141*100</f>
        <v>92.5</v>
      </c>
      <c r="O102" s="338">
        <f>I102/'TEST MARKS '!$D$141*100</f>
        <v>92.5</v>
      </c>
      <c r="P102" s="339" t="str">
        <f>IF(J102&lt;'TEST MARKS '!$D$139,"N","Y")</f>
        <v>Y</v>
      </c>
      <c r="Q102" s="339" t="str">
        <f>IF(K102&lt;'TEST MARKS '!$D$139,"N","Y")</f>
        <v>Y</v>
      </c>
      <c r="R102" s="339" t="str">
        <f>IF(L102&lt;'TEST MARKS '!$D$139,"N","Y")</f>
        <v>Y</v>
      </c>
      <c r="S102" s="339" t="str">
        <f>IF(M102&lt;'TEST MARKS '!$D$139,"N","Y")</f>
        <v>Y</v>
      </c>
      <c r="T102" s="339" t="str">
        <f>IF(N102&lt;'TEST MARKS '!$D$139,"N","Y")</f>
        <v>Y</v>
      </c>
      <c r="U102" s="339" t="str">
        <f>IF(O102&lt;'TEST MARKS '!$D$139,"N","Y")</f>
        <v>Y</v>
      </c>
    </row>
    <row r="103" customHeight="1" spans="1:21">
      <c r="A103" s="324">
        <f>'TEST MARKS '!A107</f>
        <v>98</v>
      </c>
      <c r="B103" s="233" t="s">
        <v>243</v>
      </c>
      <c r="C103" s="351" t="s">
        <v>244</v>
      </c>
      <c r="D103" s="348">
        <v>64</v>
      </c>
      <c r="E103" s="324">
        <f t="shared" si="5"/>
        <v>64</v>
      </c>
      <c r="F103" s="324">
        <f t="shared" si="5"/>
        <v>64</v>
      </c>
      <c r="G103" s="324">
        <f t="shared" si="6"/>
        <v>64</v>
      </c>
      <c r="H103" s="324">
        <f t="shared" si="6"/>
        <v>64</v>
      </c>
      <c r="I103" s="324">
        <f t="shared" si="6"/>
        <v>64</v>
      </c>
      <c r="J103" s="338">
        <f>D103/'TEST MARKS '!$D$141*100</f>
        <v>80</v>
      </c>
      <c r="K103" s="338">
        <f>E103/'TEST MARKS '!$D$141*100</f>
        <v>80</v>
      </c>
      <c r="L103" s="338">
        <f>F103/'TEST MARKS '!$D$141*100</f>
        <v>80</v>
      </c>
      <c r="M103" s="338">
        <f>G103/'TEST MARKS '!$D$141*100</f>
        <v>80</v>
      </c>
      <c r="N103" s="338">
        <f>H103/'TEST MARKS '!$D$141*100</f>
        <v>80</v>
      </c>
      <c r="O103" s="338">
        <f>I103/'TEST MARKS '!$D$141*100</f>
        <v>80</v>
      </c>
      <c r="P103" s="339" t="str">
        <f>IF(J103&lt;'TEST MARKS '!$D$139,"N","Y")</f>
        <v>Y</v>
      </c>
      <c r="Q103" s="339" t="str">
        <f>IF(K103&lt;'TEST MARKS '!$D$139,"N","Y")</f>
        <v>Y</v>
      </c>
      <c r="R103" s="339" t="str">
        <f>IF(L103&lt;'TEST MARKS '!$D$139,"N","Y")</f>
        <v>Y</v>
      </c>
      <c r="S103" s="339" t="str">
        <f>IF(M103&lt;'TEST MARKS '!$D$139,"N","Y")</f>
        <v>Y</v>
      </c>
      <c r="T103" s="339" t="str">
        <f>IF(N103&lt;'TEST MARKS '!$D$139,"N","Y")</f>
        <v>Y</v>
      </c>
      <c r="U103" s="339" t="str">
        <f>IF(O103&lt;'TEST MARKS '!$D$139,"N","Y")</f>
        <v>Y</v>
      </c>
    </row>
    <row r="104" customHeight="1" spans="1:21">
      <c r="A104" s="324">
        <f>'TEST MARKS '!A108</f>
        <v>99</v>
      </c>
      <c r="B104" s="233" t="s">
        <v>245</v>
      </c>
      <c r="C104" s="351" t="s">
        <v>246</v>
      </c>
      <c r="D104" s="348">
        <v>68</v>
      </c>
      <c r="E104" s="324">
        <f t="shared" si="5"/>
        <v>68</v>
      </c>
      <c r="F104" s="324">
        <f t="shared" si="5"/>
        <v>68</v>
      </c>
      <c r="G104" s="324">
        <f t="shared" si="6"/>
        <v>68</v>
      </c>
      <c r="H104" s="324">
        <f t="shared" si="6"/>
        <v>68</v>
      </c>
      <c r="I104" s="324">
        <f t="shared" si="6"/>
        <v>68</v>
      </c>
      <c r="J104" s="338">
        <f>D104/'TEST MARKS '!$D$141*100</f>
        <v>85</v>
      </c>
      <c r="K104" s="338">
        <f>E104/'TEST MARKS '!$D$141*100</f>
        <v>85</v>
      </c>
      <c r="L104" s="338">
        <f>F104/'TEST MARKS '!$D$141*100</f>
        <v>85</v>
      </c>
      <c r="M104" s="338">
        <f>G104/'TEST MARKS '!$D$141*100</f>
        <v>85</v>
      </c>
      <c r="N104" s="338">
        <f>H104/'TEST MARKS '!$D$141*100</f>
        <v>85</v>
      </c>
      <c r="O104" s="338">
        <f>I104/'TEST MARKS '!$D$141*100</f>
        <v>85</v>
      </c>
      <c r="P104" s="339" t="str">
        <f>IF(J104&lt;'TEST MARKS '!$D$139,"N","Y")</f>
        <v>Y</v>
      </c>
      <c r="Q104" s="339" t="str">
        <f>IF(K104&lt;'TEST MARKS '!$D$139,"N","Y")</f>
        <v>Y</v>
      </c>
      <c r="R104" s="339" t="str">
        <f>IF(L104&lt;'TEST MARKS '!$D$139,"N","Y")</f>
        <v>Y</v>
      </c>
      <c r="S104" s="339" t="str">
        <f>IF(M104&lt;'TEST MARKS '!$D$139,"N","Y")</f>
        <v>Y</v>
      </c>
      <c r="T104" s="339" t="str">
        <f>IF(N104&lt;'TEST MARKS '!$D$139,"N","Y")</f>
        <v>Y</v>
      </c>
      <c r="U104" s="339" t="str">
        <f>IF(O104&lt;'TEST MARKS '!$D$139,"N","Y")</f>
        <v>Y</v>
      </c>
    </row>
    <row r="105" customHeight="1" spans="1:21">
      <c r="A105" s="324">
        <f>'TEST MARKS '!A109</f>
        <v>100</v>
      </c>
      <c r="B105" s="233" t="s">
        <v>247</v>
      </c>
      <c r="C105" s="351" t="s">
        <v>248</v>
      </c>
      <c r="D105" s="348">
        <v>60</v>
      </c>
      <c r="E105" s="324">
        <f t="shared" si="5"/>
        <v>60</v>
      </c>
      <c r="F105" s="324">
        <f t="shared" si="5"/>
        <v>60</v>
      </c>
      <c r="G105" s="324">
        <f t="shared" si="6"/>
        <v>60</v>
      </c>
      <c r="H105" s="324">
        <f t="shared" si="6"/>
        <v>60</v>
      </c>
      <c r="I105" s="324">
        <f t="shared" si="6"/>
        <v>60</v>
      </c>
      <c r="J105" s="338">
        <f>D105/'TEST MARKS '!$D$141*100</f>
        <v>75</v>
      </c>
      <c r="K105" s="338">
        <f>E105/'TEST MARKS '!$D$141*100</f>
        <v>75</v>
      </c>
      <c r="L105" s="338">
        <f>F105/'TEST MARKS '!$D$141*100</f>
        <v>75</v>
      </c>
      <c r="M105" s="338">
        <f>G105/'TEST MARKS '!$D$141*100</f>
        <v>75</v>
      </c>
      <c r="N105" s="338">
        <f>H105/'TEST MARKS '!$D$141*100</f>
        <v>75</v>
      </c>
      <c r="O105" s="338">
        <f>I105/'TEST MARKS '!$D$141*100</f>
        <v>75</v>
      </c>
      <c r="P105" s="339" t="str">
        <f>IF(J105&lt;'TEST MARKS '!$D$139,"N","Y")</f>
        <v>Y</v>
      </c>
      <c r="Q105" s="339" t="str">
        <f>IF(K105&lt;'TEST MARKS '!$D$139,"N","Y")</f>
        <v>Y</v>
      </c>
      <c r="R105" s="339" t="str">
        <f>IF(L105&lt;'TEST MARKS '!$D$139,"N","Y")</f>
        <v>Y</v>
      </c>
      <c r="S105" s="339" t="str">
        <f>IF(M105&lt;'TEST MARKS '!$D$139,"N","Y")</f>
        <v>Y</v>
      </c>
      <c r="T105" s="339" t="str">
        <f>IF(N105&lt;'TEST MARKS '!$D$139,"N","Y")</f>
        <v>Y</v>
      </c>
      <c r="U105" s="339" t="str">
        <f>IF(O105&lt;'TEST MARKS '!$D$139,"N","Y")</f>
        <v>Y</v>
      </c>
    </row>
    <row r="106" customHeight="1" spans="1:21">
      <c r="A106" s="324">
        <f>'TEST MARKS '!A110</f>
        <v>101</v>
      </c>
      <c r="B106" s="233" t="s">
        <v>249</v>
      </c>
      <c r="C106" s="351" t="s">
        <v>250</v>
      </c>
      <c r="D106" s="348">
        <v>70</v>
      </c>
      <c r="E106" s="324">
        <f t="shared" si="5"/>
        <v>70</v>
      </c>
      <c r="F106" s="324">
        <f t="shared" si="5"/>
        <v>70</v>
      </c>
      <c r="G106" s="324">
        <f t="shared" si="6"/>
        <v>70</v>
      </c>
      <c r="H106" s="324">
        <f t="shared" si="6"/>
        <v>70</v>
      </c>
      <c r="I106" s="324">
        <f t="shared" si="6"/>
        <v>70</v>
      </c>
      <c r="J106" s="338">
        <f>D106/'TEST MARKS '!$D$141*100</f>
        <v>87.5</v>
      </c>
      <c r="K106" s="338">
        <f>E106/'TEST MARKS '!$D$141*100</f>
        <v>87.5</v>
      </c>
      <c r="L106" s="338">
        <f>F106/'TEST MARKS '!$D$141*100</f>
        <v>87.5</v>
      </c>
      <c r="M106" s="338">
        <f>G106/'TEST MARKS '!$D$141*100</f>
        <v>87.5</v>
      </c>
      <c r="N106" s="338">
        <f>H106/'TEST MARKS '!$D$141*100</f>
        <v>87.5</v>
      </c>
      <c r="O106" s="338">
        <f>I106/'TEST MARKS '!$D$141*100</f>
        <v>87.5</v>
      </c>
      <c r="P106" s="339" t="str">
        <f>IF(J106&lt;'TEST MARKS '!$D$139,"N","Y")</f>
        <v>Y</v>
      </c>
      <c r="Q106" s="339" t="str">
        <f>IF(K106&lt;'TEST MARKS '!$D$139,"N","Y")</f>
        <v>Y</v>
      </c>
      <c r="R106" s="339" t="str">
        <f>IF(L106&lt;'TEST MARKS '!$D$139,"N","Y")</f>
        <v>Y</v>
      </c>
      <c r="S106" s="339" t="str">
        <f>IF(M106&lt;'TEST MARKS '!$D$139,"N","Y")</f>
        <v>Y</v>
      </c>
      <c r="T106" s="339" t="str">
        <f>IF(N106&lt;'TEST MARKS '!$D$139,"N","Y")</f>
        <v>Y</v>
      </c>
      <c r="U106" s="339" t="str">
        <f>IF(O106&lt;'TEST MARKS '!$D$139,"N","Y")</f>
        <v>Y</v>
      </c>
    </row>
    <row r="107" customHeight="1" spans="1:21">
      <c r="A107" s="324">
        <f>'TEST MARKS '!A111</f>
        <v>102</v>
      </c>
      <c r="B107" s="233" t="s">
        <v>251</v>
      </c>
      <c r="C107" s="351" t="s">
        <v>252</v>
      </c>
      <c r="D107" s="348">
        <v>68</v>
      </c>
      <c r="E107" s="324">
        <f t="shared" si="5"/>
        <v>68</v>
      </c>
      <c r="F107" s="324">
        <f t="shared" si="5"/>
        <v>68</v>
      </c>
      <c r="G107" s="324">
        <f t="shared" ref="G107:I125" si="7">F107</f>
        <v>68</v>
      </c>
      <c r="H107" s="324">
        <f t="shared" si="7"/>
        <v>68</v>
      </c>
      <c r="I107" s="324">
        <f t="shared" si="7"/>
        <v>68</v>
      </c>
      <c r="J107" s="338">
        <f>D107/'TEST MARKS '!$D$141*100</f>
        <v>85</v>
      </c>
      <c r="K107" s="338">
        <f>E107/'TEST MARKS '!$D$141*100</f>
        <v>85</v>
      </c>
      <c r="L107" s="338">
        <f>F107/'TEST MARKS '!$D$141*100</f>
        <v>85</v>
      </c>
      <c r="M107" s="338">
        <f>G107/'TEST MARKS '!$D$141*100</f>
        <v>85</v>
      </c>
      <c r="N107" s="338">
        <f>H107/'TEST MARKS '!$D$141*100</f>
        <v>85</v>
      </c>
      <c r="O107" s="338">
        <f>I107/'TEST MARKS '!$D$141*100</f>
        <v>85</v>
      </c>
      <c r="P107" s="339" t="str">
        <f>IF(J107&lt;'TEST MARKS '!$D$139,"N","Y")</f>
        <v>Y</v>
      </c>
      <c r="Q107" s="339" t="str">
        <f>IF(K107&lt;'TEST MARKS '!$D$139,"N","Y")</f>
        <v>Y</v>
      </c>
      <c r="R107" s="339" t="str">
        <f>IF(L107&lt;'TEST MARKS '!$D$139,"N","Y")</f>
        <v>Y</v>
      </c>
      <c r="S107" s="339" t="str">
        <f>IF(M107&lt;'TEST MARKS '!$D$139,"N","Y")</f>
        <v>Y</v>
      </c>
      <c r="T107" s="339" t="str">
        <f>IF(N107&lt;'TEST MARKS '!$D$139,"N","Y")</f>
        <v>Y</v>
      </c>
      <c r="U107" s="339" t="str">
        <f>IF(O107&lt;'TEST MARKS '!$D$139,"N","Y")</f>
        <v>Y</v>
      </c>
    </row>
    <row r="108" customHeight="1" spans="1:21">
      <c r="A108" s="324">
        <f>'TEST MARKS '!A112</f>
        <v>103</v>
      </c>
      <c r="B108" s="233" t="s">
        <v>253</v>
      </c>
      <c r="C108" s="351" t="s">
        <v>254</v>
      </c>
      <c r="D108" s="348">
        <v>71</v>
      </c>
      <c r="E108" s="324">
        <f t="shared" si="5"/>
        <v>71</v>
      </c>
      <c r="F108" s="324">
        <f t="shared" si="5"/>
        <v>71</v>
      </c>
      <c r="G108" s="324">
        <f t="shared" si="7"/>
        <v>71</v>
      </c>
      <c r="H108" s="324">
        <f t="shared" si="7"/>
        <v>71</v>
      </c>
      <c r="I108" s="324">
        <f t="shared" si="7"/>
        <v>71</v>
      </c>
      <c r="J108" s="338">
        <f>D108/'TEST MARKS '!$D$141*100</f>
        <v>88.75</v>
      </c>
      <c r="K108" s="338">
        <f>E108/'TEST MARKS '!$D$141*100</f>
        <v>88.75</v>
      </c>
      <c r="L108" s="338">
        <f>F108/'TEST MARKS '!$D$141*100</f>
        <v>88.75</v>
      </c>
      <c r="M108" s="338">
        <f>G108/'TEST MARKS '!$D$141*100</f>
        <v>88.75</v>
      </c>
      <c r="N108" s="338">
        <f>H108/'TEST MARKS '!$D$141*100</f>
        <v>88.75</v>
      </c>
      <c r="O108" s="338">
        <f>I108/'TEST MARKS '!$D$141*100</f>
        <v>88.75</v>
      </c>
      <c r="P108" s="339" t="str">
        <f>IF(J108&lt;'TEST MARKS '!$D$139,"N","Y")</f>
        <v>Y</v>
      </c>
      <c r="Q108" s="339" t="str">
        <f>IF(K108&lt;'TEST MARKS '!$D$139,"N","Y")</f>
        <v>Y</v>
      </c>
      <c r="R108" s="339" t="str">
        <f>IF(L108&lt;'TEST MARKS '!$D$139,"N","Y")</f>
        <v>Y</v>
      </c>
      <c r="S108" s="339" t="str">
        <f>IF(M108&lt;'TEST MARKS '!$D$139,"N","Y")</f>
        <v>Y</v>
      </c>
      <c r="T108" s="339" t="str">
        <f>IF(N108&lt;'TEST MARKS '!$D$139,"N","Y")</f>
        <v>Y</v>
      </c>
      <c r="U108" s="339" t="str">
        <f>IF(O108&lt;'TEST MARKS '!$D$139,"N","Y")</f>
        <v>Y</v>
      </c>
    </row>
    <row r="109" customHeight="1" spans="1:21">
      <c r="A109" s="324">
        <f>'TEST MARKS '!A113</f>
        <v>104</v>
      </c>
      <c r="B109" s="233" t="s">
        <v>255</v>
      </c>
      <c r="C109" s="351" t="s">
        <v>256</v>
      </c>
      <c r="D109" s="348">
        <v>70</v>
      </c>
      <c r="E109" s="324">
        <f t="shared" si="5"/>
        <v>70</v>
      </c>
      <c r="F109" s="324">
        <f t="shared" si="5"/>
        <v>70</v>
      </c>
      <c r="G109" s="324">
        <f t="shared" si="7"/>
        <v>70</v>
      </c>
      <c r="H109" s="324">
        <f t="shared" si="7"/>
        <v>70</v>
      </c>
      <c r="I109" s="324">
        <f t="shared" si="7"/>
        <v>70</v>
      </c>
      <c r="J109" s="338">
        <f>D109/'TEST MARKS '!$D$141*100</f>
        <v>87.5</v>
      </c>
      <c r="K109" s="338">
        <f>E109/'TEST MARKS '!$D$141*100</f>
        <v>87.5</v>
      </c>
      <c r="L109" s="338">
        <f>F109/'TEST MARKS '!$D$141*100</f>
        <v>87.5</v>
      </c>
      <c r="M109" s="338">
        <f>G109/'TEST MARKS '!$D$141*100</f>
        <v>87.5</v>
      </c>
      <c r="N109" s="338">
        <f>H109/'TEST MARKS '!$D$141*100</f>
        <v>87.5</v>
      </c>
      <c r="O109" s="338">
        <f>I109/'TEST MARKS '!$D$141*100</f>
        <v>87.5</v>
      </c>
      <c r="P109" s="339" t="str">
        <f>IF(J109&lt;'TEST MARKS '!$D$139,"N","Y")</f>
        <v>Y</v>
      </c>
      <c r="Q109" s="339" t="str">
        <f>IF(K109&lt;'TEST MARKS '!$D$139,"N","Y")</f>
        <v>Y</v>
      </c>
      <c r="R109" s="339" t="str">
        <f>IF(L109&lt;'TEST MARKS '!$D$139,"N","Y")</f>
        <v>Y</v>
      </c>
      <c r="S109" s="339" t="str">
        <f>IF(M109&lt;'TEST MARKS '!$D$139,"N","Y")</f>
        <v>Y</v>
      </c>
      <c r="T109" s="339" t="str">
        <f>IF(N109&lt;'TEST MARKS '!$D$139,"N","Y")</f>
        <v>Y</v>
      </c>
      <c r="U109" s="339" t="str">
        <f>IF(O109&lt;'TEST MARKS '!$D$139,"N","Y")</f>
        <v>Y</v>
      </c>
    </row>
    <row r="110" customHeight="1" spans="1:21">
      <c r="A110" s="324">
        <f>'TEST MARKS '!A114</f>
        <v>105</v>
      </c>
      <c r="B110" s="233" t="s">
        <v>257</v>
      </c>
      <c r="C110" s="351" t="s">
        <v>258</v>
      </c>
      <c r="D110" s="348">
        <v>70</v>
      </c>
      <c r="E110" s="324">
        <f t="shared" si="5"/>
        <v>70</v>
      </c>
      <c r="F110" s="324">
        <f t="shared" si="5"/>
        <v>70</v>
      </c>
      <c r="G110" s="324">
        <f t="shared" si="7"/>
        <v>70</v>
      </c>
      <c r="H110" s="324">
        <f t="shared" si="7"/>
        <v>70</v>
      </c>
      <c r="I110" s="324">
        <f t="shared" si="7"/>
        <v>70</v>
      </c>
      <c r="J110" s="338">
        <f>D110/'TEST MARKS '!$D$141*100</f>
        <v>87.5</v>
      </c>
      <c r="K110" s="338">
        <f>E110/'TEST MARKS '!$D$141*100</f>
        <v>87.5</v>
      </c>
      <c r="L110" s="338">
        <f>F110/'TEST MARKS '!$D$141*100</f>
        <v>87.5</v>
      </c>
      <c r="M110" s="338">
        <f>G110/'TEST MARKS '!$D$141*100</f>
        <v>87.5</v>
      </c>
      <c r="N110" s="338">
        <f>H110/'TEST MARKS '!$D$141*100</f>
        <v>87.5</v>
      </c>
      <c r="O110" s="338">
        <f>I110/'TEST MARKS '!$D$141*100</f>
        <v>87.5</v>
      </c>
      <c r="P110" s="339" t="str">
        <f>IF(J110&lt;'TEST MARKS '!$D$139,"N","Y")</f>
        <v>Y</v>
      </c>
      <c r="Q110" s="339" t="str">
        <f>IF(K110&lt;'TEST MARKS '!$D$139,"N","Y")</f>
        <v>Y</v>
      </c>
      <c r="R110" s="339" t="str">
        <f>IF(L110&lt;'TEST MARKS '!$D$139,"N","Y")</f>
        <v>Y</v>
      </c>
      <c r="S110" s="339" t="str">
        <f>IF(M110&lt;'TEST MARKS '!$D$139,"N","Y")</f>
        <v>Y</v>
      </c>
      <c r="T110" s="339" t="str">
        <f>IF(N110&lt;'TEST MARKS '!$D$139,"N","Y")</f>
        <v>Y</v>
      </c>
      <c r="U110" s="339" t="str">
        <f>IF(O110&lt;'TEST MARKS '!$D$139,"N","Y")</f>
        <v>Y</v>
      </c>
    </row>
    <row r="111" customHeight="1" spans="1:21">
      <c r="A111" s="324">
        <f>'TEST MARKS '!A115</f>
        <v>106</v>
      </c>
      <c r="B111" s="233" t="s">
        <v>259</v>
      </c>
      <c r="C111" s="351" t="s">
        <v>260</v>
      </c>
      <c r="D111" s="348">
        <v>70</v>
      </c>
      <c r="E111" s="324">
        <f t="shared" si="5"/>
        <v>70</v>
      </c>
      <c r="F111" s="324">
        <f t="shared" si="5"/>
        <v>70</v>
      </c>
      <c r="G111" s="324">
        <f t="shared" si="7"/>
        <v>70</v>
      </c>
      <c r="H111" s="324">
        <f t="shared" si="7"/>
        <v>70</v>
      </c>
      <c r="I111" s="324">
        <f t="shared" si="7"/>
        <v>70</v>
      </c>
      <c r="J111" s="338">
        <f>D111/'TEST MARKS '!$D$141*100</f>
        <v>87.5</v>
      </c>
      <c r="K111" s="338">
        <f>E111/'TEST MARKS '!$D$141*100</f>
        <v>87.5</v>
      </c>
      <c r="L111" s="338">
        <f>F111/'TEST MARKS '!$D$141*100</f>
        <v>87.5</v>
      </c>
      <c r="M111" s="338">
        <f>G111/'TEST MARKS '!$D$141*100</f>
        <v>87.5</v>
      </c>
      <c r="N111" s="338">
        <f>H111/'TEST MARKS '!$D$141*100</f>
        <v>87.5</v>
      </c>
      <c r="O111" s="338">
        <f>I111/'TEST MARKS '!$D$141*100</f>
        <v>87.5</v>
      </c>
      <c r="P111" s="339" t="str">
        <f>IF(J111&lt;'TEST MARKS '!$D$139,"N","Y")</f>
        <v>Y</v>
      </c>
      <c r="Q111" s="339" t="str">
        <f>IF(K111&lt;'TEST MARKS '!$D$139,"N","Y")</f>
        <v>Y</v>
      </c>
      <c r="R111" s="339" t="str">
        <f>IF(L111&lt;'TEST MARKS '!$D$139,"N","Y")</f>
        <v>Y</v>
      </c>
      <c r="S111" s="339" t="str">
        <f>IF(M111&lt;'TEST MARKS '!$D$139,"N","Y")</f>
        <v>Y</v>
      </c>
      <c r="T111" s="339" t="str">
        <f>IF(N111&lt;'TEST MARKS '!$D$139,"N","Y")</f>
        <v>Y</v>
      </c>
      <c r="U111" s="339" t="str">
        <f>IF(O111&lt;'TEST MARKS '!$D$139,"N","Y")</f>
        <v>Y</v>
      </c>
    </row>
    <row r="112" customHeight="1" spans="1:21">
      <c r="A112" s="324">
        <f>'TEST MARKS '!A116</f>
        <v>107</v>
      </c>
      <c r="B112" s="233" t="s">
        <v>261</v>
      </c>
      <c r="C112" s="351" t="s">
        <v>262</v>
      </c>
      <c r="D112" s="348">
        <v>67</v>
      </c>
      <c r="E112" s="324">
        <f t="shared" si="5"/>
        <v>67</v>
      </c>
      <c r="F112" s="324">
        <f t="shared" si="5"/>
        <v>67</v>
      </c>
      <c r="G112" s="324">
        <f t="shared" si="7"/>
        <v>67</v>
      </c>
      <c r="H112" s="324">
        <f t="shared" si="7"/>
        <v>67</v>
      </c>
      <c r="I112" s="324">
        <f t="shared" si="7"/>
        <v>67</v>
      </c>
      <c r="J112" s="338">
        <f>D112/'TEST MARKS '!$D$141*100</f>
        <v>83.75</v>
      </c>
      <c r="K112" s="338">
        <f>E112/'TEST MARKS '!$D$141*100</f>
        <v>83.75</v>
      </c>
      <c r="L112" s="338">
        <f>F112/'TEST MARKS '!$D$141*100</f>
        <v>83.75</v>
      </c>
      <c r="M112" s="338">
        <f>G112/'TEST MARKS '!$D$141*100</f>
        <v>83.75</v>
      </c>
      <c r="N112" s="338">
        <f>H112/'TEST MARKS '!$D$141*100</f>
        <v>83.75</v>
      </c>
      <c r="O112" s="338">
        <f>I112/'TEST MARKS '!$D$141*100</f>
        <v>83.75</v>
      </c>
      <c r="P112" s="339" t="str">
        <f>IF(J112&lt;'TEST MARKS '!$D$139,"N","Y")</f>
        <v>Y</v>
      </c>
      <c r="Q112" s="339" t="str">
        <f>IF(K112&lt;'TEST MARKS '!$D$139,"N","Y")</f>
        <v>Y</v>
      </c>
      <c r="R112" s="339" t="str">
        <f>IF(L112&lt;'TEST MARKS '!$D$139,"N","Y")</f>
        <v>Y</v>
      </c>
      <c r="S112" s="339" t="str">
        <f>IF(M112&lt;'TEST MARKS '!$D$139,"N","Y")</f>
        <v>Y</v>
      </c>
      <c r="T112" s="339" t="str">
        <f>IF(N112&lt;'TEST MARKS '!$D$139,"N","Y")</f>
        <v>Y</v>
      </c>
      <c r="U112" s="339" t="str">
        <f>IF(O112&lt;'TEST MARKS '!$D$139,"N","Y")</f>
        <v>Y</v>
      </c>
    </row>
    <row r="113" customHeight="1" spans="1:21">
      <c r="A113" s="324">
        <f>'TEST MARKS '!A117</f>
        <v>108</v>
      </c>
      <c r="B113" s="233" t="s">
        <v>263</v>
      </c>
      <c r="C113" s="351" t="s">
        <v>264</v>
      </c>
      <c r="D113" s="348">
        <v>62</v>
      </c>
      <c r="E113" s="324">
        <f t="shared" si="5"/>
        <v>62</v>
      </c>
      <c r="F113" s="324">
        <f t="shared" si="5"/>
        <v>62</v>
      </c>
      <c r="G113" s="324">
        <f t="shared" si="7"/>
        <v>62</v>
      </c>
      <c r="H113" s="324">
        <f t="shared" si="7"/>
        <v>62</v>
      </c>
      <c r="I113" s="324">
        <f t="shared" si="7"/>
        <v>62</v>
      </c>
      <c r="J113" s="338">
        <f>D113/'TEST MARKS '!$D$141*100</f>
        <v>77.5</v>
      </c>
      <c r="K113" s="338">
        <f>E113/'TEST MARKS '!$D$141*100</f>
        <v>77.5</v>
      </c>
      <c r="L113" s="338">
        <f>F113/'TEST MARKS '!$D$141*100</f>
        <v>77.5</v>
      </c>
      <c r="M113" s="338">
        <f>G113/'TEST MARKS '!$D$141*100</f>
        <v>77.5</v>
      </c>
      <c r="N113" s="338">
        <f>H113/'TEST MARKS '!$D$141*100</f>
        <v>77.5</v>
      </c>
      <c r="O113" s="338">
        <f>I113/'TEST MARKS '!$D$141*100</f>
        <v>77.5</v>
      </c>
      <c r="P113" s="339" t="str">
        <f>IF(J113&lt;'TEST MARKS '!$D$139,"N","Y")</f>
        <v>Y</v>
      </c>
      <c r="Q113" s="339" t="str">
        <f>IF(K113&lt;'TEST MARKS '!$D$139,"N","Y")</f>
        <v>Y</v>
      </c>
      <c r="R113" s="339" t="str">
        <f>IF(L113&lt;'TEST MARKS '!$D$139,"N","Y")</f>
        <v>Y</v>
      </c>
      <c r="S113" s="339" t="str">
        <f>IF(M113&lt;'TEST MARKS '!$D$139,"N","Y")</f>
        <v>Y</v>
      </c>
      <c r="T113" s="339" t="str">
        <f>IF(N113&lt;'TEST MARKS '!$D$139,"N","Y")</f>
        <v>Y</v>
      </c>
      <c r="U113" s="339" t="str">
        <f>IF(O113&lt;'TEST MARKS '!$D$139,"N","Y")</f>
        <v>Y</v>
      </c>
    </row>
    <row r="114" customHeight="1" spans="1:21">
      <c r="A114" s="324">
        <f>'TEST MARKS '!A118</f>
        <v>109</v>
      </c>
      <c r="B114" s="233" t="s">
        <v>265</v>
      </c>
      <c r="C114" s="351" t="s">
        <v>266</v>
      </c>
      <c r="D114" s="352">
        <v>65</v>
      </c>
      <c r="E114" s="324">
        <f t="shared" si="5"/>
        <v>65</v>
      </c>
      <c r="F114" s="324">
        <f t="shared" si="5"/>
        <v>65</v>
      </c>
      <c r="G114" s="324">
        <f t="shared" si="7"/>
        <v>65</v>
      </c>
      <c r="H114" s="324">
        <f t="shared" si="7"/>
        <v>65</v>
      </c>
      <c r="I114" s="324">
        <f t="shared" si="7"/>
        <v>65</v>
      </c>
      <c r="J114" s="338">
        <f>D114/'TEST MARKS '!$D$141*100</f>
        <v>81.25</v>
      </c>
      <c r="K114" s="338">
        <f>E114/'TEST MARKS '!$D$141*100</f>
        <v>81.25</v>
      </c>
      <c r="L114" s="338">
        <f>F114/'TEST MARKS '!$D$141*100</f>
        <v>81.25</v>
      </c>
      <c r="M114" s="338">
        <f>G114/'TEST MARKS '!$D$141*100</f>
        <v>81.25</v>
      </c>
      <c r="N114" s="338">
        <f>H114/'TEST MARKS '!$D$141*100</f>
        <v>81.25</v>
      </c>
      <c r="O114" s="338">
        <f>I114/'TEST MARKS '!$D$141*100</f>
        <v>81.25</v>
      </c>
      <c r="P114" s="339" t="str">
        <f>IF(J114&lt;'TEST MARKS '!$D$139,"N","Y")</f>
        <v>Y</v>
      </c>
      <c r="Q114" s="339" t="str">
        <f>IF(K114&lt;'TEST MARKS '!$D$139,"N","Y")</f>
        <v>Y</v>
      </c>
      <c r="R114" s="339" t="str">
        <f>IF(L114&lt;'TEST MARKS '!$D$139,"N","Y")</f>
        <v>Y</v>
      </c>
      <c r="S114" s="339" t="str">
        <f>IF(M114&lt;'TEST MARKS '!$D$139,"N","Y")</f>
        <v>Y</v>
      </c>
      <c r="T114" s="339" t="str">
        <f>IF(N114&lt;'TEST MARKS '!$D$139,"N","Y")</f>
        <v>Y</v>
      </c>
      <c r="U114" s="339" t="str">
        <f>IF(O114&lt;'TEST MARKS '!$D$139,"N","Y")</f>
        <v>Y</v>
      </c>
    </row>
    <row r="115" customHeight="1" spans="1:21">
      <c r="A115" s="324">
        <f>'TEST MARKS '!A119</f>
        <v>110</v>
      </c>
      <c r="B115" s="233" t="s">
        <v>267</v>
      </c>
      <c r="C115" s="351" t="s">
        <v>268</v>
      </c>
      <c r="D115" s="348">
        <v>70</v>
      </c>
      <c r="E115" s="324">
        <f t="shared" si="5"/>
        <v>70</v>
      </c>
      <c r="F115" s="324">
        <f t="shared" si="5"/>
        <v>70</v>
      </c>
      <c r="G115" s="324">
        <f t="shared" si="7"/>
        <v>70</v>
      </c>
      <c r="H115" s="324">
        <f t="shared" si="7"/>
        <v>70</v>
      </c>
      <c r="I115" s="324">
        <f t="shared" si="7"/>
        <v>70</v>
      </c>
      <c r="J115" s="338">
        <f>D115/'TEST MARKS '!$D$141*100</f>
        <v>87.5</v>
      </c>
      <c r="K115" s="338">
        <f>E115/'TEST MARKS '!$D$141*100</f>
        <v>87.5</v>
      </c>
      <c r="L115" s="338">
        <f>F115/'TEST MARKS '!$D$141*100</f>
        <v>87.5</v>
      </c>
      <c r="M115" s="338">
        <f>G115/'TEST MARKS '!$D$141*100</f>
        <v>87.5</v>
      </c>
      <c r="N115" s="338">
        <f>H115/'TEST MARKS '!$D$141*100</f>
        <v>87.5</v>
      </c>
      <c r="O115" s="338">
        <f>I115/'TEST MARKS '!$D$141*100</f>
        <v>87.5</v>
      </c>
      <c r="P115" s="339" t="str">
        <f>IF(J115&lt;'TEST MARKS '!$D$139,"N","Y")</f>
        <v>Y</v>
      </c>
      <c r="Q115" s="339" t="str">
        <f>IF(K115&lt;'TEST MARKS '!$D$139,"N","Y")</f>
        <v>Y</v>
      </c>
      <c r="R115" s="339" t="str">
        <f>IF(L115&lt;'TEST MARKS '!$D$139,"N","Y")</f>
        <v>Y</v>
      </c>
      <c r="S115" s="339" t="str">
        <f>IF(M115&lt;'TEST MARKS '!$D$139,"N","Y")</f>
        <v>Y</v>
      </c>
      <c r="T115" s="339" t="str">
        <f>IF(N115&lt;'TEST MARKS '!$D$139,"N","Y")</f>
        <v>Y</v>
      </c>
      <c r="U115" s="339" t="str">
        <f>IF(O115&lt;'TEST MARKS '!$D$139,"N","Y")</f>
        <v>Y</v>
      </c>
    </row>
    <row r="116" customHeight="1" spans="1:21">
      <c r="A116" s="324">
        <f>'TEST MARKS '!A120</f>
        <v>111</v>
      </c>
      <c r="B116" s="233" t="s">
        <v>269</v>
      </c>
      <c r="C116" s="351" t="s">
        <v>270</v>
      </c>
      <c r="D116" s="348">
        <v>70</v>
      </c>
      <c r="E116" s="324">
        <f t="shared" si="5"/>
        <v>70</v>
      </c>
      <c r="F116" s="324">
        <f t="shared" si="5"/>
        <v>70</v>
      </c>
      <c r="G116" s="324">
        <f t="shared" si="7"/>
        <v>70</v>
      </c>
      <c r="H116" s="324">
        <f t="shared" si="7"/>
        <v>70</v>
      </c>
      <c r="I116" s="324">
        <f t="shared" si="7"/>
        <v>70</v>
      </c>
      <c r="J116" s="338">
        <f>D116/'TEST MARKS '!$D$141*100</f>
        <v>87.5</v>
      </c>
      <c r="K116" s="338">
        <f>E116/'TEST MARKS '!$D$141*100</f>
        <v>87.5</v>
      </c>
      <c r="L116" s="338">
        <f>F116/'TEST MARKS '!$D$141*100</f>
        <v>87.5</v>
      </c>
      <c r="M116" s="338">
        <f>G116/'TEST MARKS '!$D$141*100</f>
        <v>87.5</v>
      </c>
      <c r="N116" s="338">
        <f>H116/'TEST MARKS '!$D$141*100</f>
        <v>87.5</v>
      </c>
      <c r="O116" s="338">
        <f>I116/'TEST MARKS '!$D$141*100</f>
        <v>87.5</v>
      </c>
      <c r="P116" s="339" t="str">
        <f>IF(J116&lt;'TEST MARKS '!$D$139,"N","Y")</f>
        <v>Y</v>
      </c>
      <c r="Q116" s="339" t="str">
        <f>IF(K116&lt;'TEST MARKS '!$D$139,"N","Y")</f>
        <v>Y</v>
      </c>
      <c r="R116" s="339" t="str">
        <f>IF(L116&lt;'TEST MARKS '!$D$139,"N","Y")</f>
        <v>Y</v>
      </c>
      <c r="S116" s="339" t="str">
        <f>IF(M116&lt;'TEST MARKS '!$D$139,"N","Y")</f>
        <v>Y</v>
      </c>
      <c r="T116" s="339" t="str">
        <f>IF(N116&lt;'TEST MARKS '!$D$139,"N","Y")</f>
        <v>Y</v>
      </c>
      <c r="U116" s="339" t="str">
        <f>IF(O116&lt;'TEST MARKS '!$D$139,"N","Y")</f>
        <v>Y</v>
      </c>
    </row>
    <row r="117" spans="1:21">
      <c r="A117" s="324">
        <f>'TEST MARKS '!A121</f>
        <v>112</v>
      </c>
      <c r="B117" s="233" t="s">
        <v>271</v>
      </c>
      <c r="C117" s="351" t="s">
        <v>272</v>
      </c>
      <c r="D117" s="348">
        <v>72</v>
      </c>
      <c r="E117" s="324">
        <f t="shared" si="5"/>
        <v>72</v>
      </c>
      <c r="F117" s="324">
        <f t="shared" si="5"/>
        <v>72</v>
      </c>
      <c r="G117" s="324">
        <f t="shared" si="7"/>
        <v>72</v>
      </c>
      <c r="H117" s="324">
        <f t="shared" si="7"/>
        <v>72</v>
      </c>
      <c r="I117" s="324">
        <f t="shared" si="7"/>
        <v>72</v>
      </c>
      <c r="J117" s="338">
        <f>D117/'TEST MARKS '!$D$141*100</f>
        <v>90</v>
      </c>
      <c r="K117" s="338">
        <f>E117/'TEST MARKS '!$D$141*100</f>
        <v>90</v>
      </c>
      <c r="L117" s="338">
        <f>F117/'TEST MARKS '!$D$141*100</f>
        <v>90</v>
      </c>
      <c r="M117" s="338">
        <f>G117/'TEST MARKS '!$D$141*100</f>
        <v>90</v>
      </c>
      <c r="N117" s="338">
        <f>H117/'TEST MARKS '!$D$141*100</f>
        <v>90</v>
      </c>
      <c r="O117" s="338">
        <f>I117/'TEST MARKS '!$D$141*100</f>
        <v>90</v>
      </c>
      <c r="P117" s="339" t="str">
        <f>IF(J117&lt;'TEST MARKS '!$D$139,"N","Y")</f>
        <v>Y</v>
      </c>
      <c r="Q117" s="339" t="str">
        <f>IF(K117&lt;'TEST MARKS '!$D$139,"N","Y")</f>
        <v>Y</v>
      </c>
      <c r="R117" s="339" t="str">
        <f>IF(L117&lt;'TEST MARKS '!$D$139,"N","Y")</f>
        <v>Y</v>
      </c>
      <c r="S117" s="339" t="str">
        <f>IF(M117&lt;'TEST MARKS '!$D$139,"N","Y")</f>
        <v>Y</v>
      </c>
      <c r="T117" s="339" t="str">
        <f>IF(N117&lt;'TEST MARKS '!$D$139,"N","Y")</f>
        <v>Y</v>
      </c>
      <c r="U117" s="339" t="str">
        <f>IF(O117&lt;'TEST MARKS '!$D$139,"N","Y")</f>
        <v>Y</v>
      </c>
    </row>
    <row r="118" spans="1:21">
      <c r="A118" s="324">
        <f>'TEST MARKS '!A122</f>
        <v>113</v>
      </c>
      <c r="B118" s="233" t="s">
        <v>273</v>
      </c>
      <c r="C118" s="351" t="s">
        <v>274</v>
      </c>
      <c r="D118" s="348">
        <v>71</v>
      </c>
      <c r="E118" s="324">
        <f t="shared" si="5"/>
        <v>71</v>
      </c>
      <c r="F118" s="324">
        <f t="shared" si="5"/>
        <v>71</v>
      </c>
      <c r="G118" s="324">
        <f t="shared" si="7"/>
        <v>71</v>
      </c>
      <c r="H118" s="324">
        <f t="shared" si="7"/>
        <v>71</v>
      </c>
      <c r="I118" s="324">
        <f t="shared" si="7"/>
        <v>71</v>
      </c>
      <c r="J118" s="338">
        <f>D118/'TEST MARKS '!$D$141*100</f>
        <v>88.75</v>
      </c>
      <c r="K118" s="338">
        <f>E118/'TEST MARKS '!$D$141*100</f>
        <v>88.75</v>
      </c>
      <c r="L118" s="338">
        <f>F118/'TEST MARKS '!$D$141*100</f>
        <v>88.75</v>
      </c>
      <c r="M118" s="338">
        <f>G118/'TEST MARKS '!$D$141*100</f>
        <v>88.75</v>
      </c>
      <c r="N118" s="338">
        <f>H118/'TEST MARKS '!$D$141*100</f>
        <v>88.75</v>
      </c>
      <c r="O118" s="338">
        <f>I118/'TEST MARKS '!$D$141*100</f>
        <v>88.75</v>
      </c>
      <c r="P118" s="339" t="str">
        <f>IF(J118&lt;'TEST MARKS '!$D$139,"N","Y")</f>
        <v>Y</v>
      </c>
      <c r="Q118" s="339" t="str">
        <f>IF(K118&lt;'TEST MARKS '!$D$139,"N","Y")</f>
        <v>Y</v>
      </c>
      <c r="R118" s="339" t="str">
        <f>IF(L118&lt;'TEST MARKS '!$D$139,"N","Y")</f>
        <v>Y</v>
      </c>
      <c r="S118" s="339" t="str">
        <f>IF(M118&lt;'TEST MARKS '!$D$139,"N","Y")</f>
        <v>Y</v>
      </c>
      <c r="T118" s="339" t="str">
        <f>IF(N118&lt;'TEST MARKS '!$D$139,"N","Y")</f>
        <v>Y</v>
      </c>
      <c r="U118" s="339" t="str">
        <f>IF(O118&lt;'TEST MARKS '!$D$139,"N","Y")</f>
        <v>Y</v>
      </c>
    </row>
    <row r="119" spans="1:21">
      <c r="A119" s="324">
        <f>'TEST MARKS '!A123</f>
        <v>114</v>
      </c>
      <c r="B119" s="233" t="s">
        <v>275</v>
      </c>
      <c r="C119" s="351" t="s">
        <v>276</v>
      </c>
      <c r="D119" s="348">
        <v>71</v>
      </c>
      <c r="E119" s="324">
        <f t="shared" si="5"/>
        <v>71</v>
      </c>
      <c r="F119" s="324">
        <f t="shared" si="5"/>
        <v>71</v>
      </c>
      <c r="G119" s="324">
        <f t="shared" si="7"/>
        <v>71</v>
      </c>
      <c r="H119" s="324">
        <f t="shared" si="7"/>
        <v>71</v>
      </c>
      <c r="I119" s="324">
        <f t="shared" si="7"/>
        <v>71</v>
      </c>
      <c r="J119" s="338">
        <f>D119/'TEST MARKS '!$D$141*100</f>
        <v>88.75</v>
      </c>
      <c r="K119" s="338">
        <f>E119/'TEST MARKS '!$D$141*100</f>
        <v>88.75</v>
      </c>
      <c r="L119" s="338">
        <f>F119/'TEST MARKS '!$D$141*100</f>
        <v>88.75</v>
      </c>
      <c r="M119" s="338">
        <f>G119/'TEST MARKS '!$D$141*100</f>
        <v>88.75</v>
      </c>
      <c r="N119" s="338">
        <f>H119/'TEST MARKS '!$D$141*100</f>
        <v>88.75</v>
      </c>
      <c r="O119" s="338">
        <f>I119/'TEST MARKS '!$D$141*100</f>
        <v>88.75</v>
      </c>
      <c r="P119" s="339" t="str">
        <f>IF(J119&lt;'TEST MARKS '!$D$139,"N","Y")</f>
        <v>Y</v>
      </c>
      <c r="Q119" s="339" t="str">
        <f>IF(K119&lt;'TEST MARKS '!$D$139,"N","Y")</f>
        <v>Y</v>
      </c>
      <c r="R119" s="339" t="str">
        <f>IF(L119&lt;'TEST MARKS '!$D$139,"N","Y")</f>
        <v>Y</v>
      </c>
      <c r="S119" s="339" t="str">
        <f>IF(M119&lt;'TEST MARKS '!$D$139,"N","Y")</f>
        <v>Y</v>
      </c>
      <c r="T119" s="339" t="str">
        <f>IF(N119&lt;'TEST MARKS '!$D$139,"N","Y")</f>
        <v>Y</v>
      </c>
      <c r="U119" s="339" t="str">
        <f>IF(O119&lt;'TEST MARKS '!$D$139,"N","Y")</f>
        <v>Y</v>
      </c>
    </row>
    <row r="120" hidden="1" spans="1:21">
      <c r="A120" s="324">
        <f>'TEST MARKS '!A124</f>
        <v>115</v>
      </c>
      <c r="B120" s="324">
        <f>'TEST MARKS '!B124</f>
        <v>0</v>
      </c>
      <c r="C120" s="324">
        <f>'TEST MARKS '!C124</f>
        <v>0</v>
      </c>
      <c r="D120" s="324">
        <f>'TEST MARKS '!P124</f>
        <v>0</v>
      </c>
      <c r="E120" s="324">
        <f t="shared" si="5"/>
        <v>0</v>
      </c>
      <c r="F120" s="324">
        <f t="shared" si="5"/>
        <v>0</v>
      </c>
      <c r="G120" s="324">
        <f t="shared" si="7"/>
        <v>0</v>
      </c>
      <c r="H120" s="324">
        <f t="shared" si="7"/>
        <v>0</v>
      </c>
      <c r="I120" s="324">
        <f t="shared" si="7"/>
        <v>0</v>
      </c>
      <c r="J120" s="338">
        <f>D120/'TEST MARKS '!$D$141*100</f>
        <v>0</v>
      </c>
      <c r="K120" s="338">
        <f>E120/'TEST MARKS '!$D$141*100</f>
        <v>0</v>
      </c>
      <c r="L120" s="338">
        <f>F120/'TEST MARKS '!$D$141*100</f>
        <v>0</v>
      </c>
      <c r="M120" s="338">
        <f>G120/'TEST MARKS '!$D$141*100</f>
        <v>0</v>
      </c>
      <c r="N120" s="338">
        <f>H120/'TEST MARKS '!$D$141*100</f>
        <v>0</v>
      </c>
      <c r="O120" s="338">
        <f>I120/'TEST MARKS '!$D$141*100</f>
        <v>0</v>
      </c>
      <c r="P120" s="339" t="str">
        <f>IF(J120&lt;'TEST MARKS '!$D$139,"N","Y")</f>
        <v>N</v>
      </c>
      <c r="Q120" s="339" t="str">
        <f>IF(K120&lt;'TEST MARKS '!$D$139,"N","Y")</f>
        <v>N</v>
      </c>
      <c r="R120" s="339" t="str">
        <f>IF(L120&lt;'TEST MARKS '!$D$139,"N","Y")</f>
        <v>N</v>
      </c>
      <c r="S120" s="339" t="str">
        <f>IF(M120&lt;'TEST MARKS '!$D$139,"N","Y")</f>
        <v>N</v>
      </c>
      <c r="T120" s="339" t="str">
        <f>IF(N120&lt;'TEST MARKS '!$D$139,"N","Y")</f>
        <v>N</v>
      </c>
      <c r="U120" s="339" t="str">
        <f>IF(O120&lt;'TEST MARKS '!$D$139,"N","Y")</f>
        <v>N</v>
      </c>
    </row>
    <row r="121" hidden="1" spans="1:21">
      <c r="A121" s="324">
        <f>'TEST MARKS '!A125</f>
        <v>116</v>
      </c>
      <c r="B121" s="324">
        <f>'TEST MARKS '!B125</f>
        <v>0</v>
      </c>
      <c r="C121" s="324">
        <f>'TEST MARKS '!C125</f>
        <v>0</v>
      </c>
      <c r="D121" s="324">
        <f>'TEST MARKS '!P125</f>
        <v>0</v>
      </c>
      <c r="E121" s="324">
        <f t="shared" si="5"/>
        <v>0</v>
      </c>
      <c r="F121" s="324">
        <f t="shared" si="5"/>
        <v>0</v>
      </c>
      <c r="G121" s="324">
        <f t="shared" si="7"/>
        <v>0</v>
      </c>
      <c r="H121" s="324">
        <f t="shared" si="7"/>
        <v>0</v>
      </c>
      <c r="I121" s="324">
        <f t="shared" si="7"/>
        <v>0</v>
      </c>
      <c r="J121" s="338">
        <f>D121/'TEST MARKS '!$D$141*100</f>
        <v>0</v>
      </c>
      <c r="K121" s="338">
        <f>E121/'TEST MARKS '!$D$141*100</f>
        <v>0</v>
      </c>
      <c r="L121" s="338">
        <f>F121/'TEST MARKS '!$D$141*100</f>
        <v>0</v>
      </c>
      <c r="M121" s="338">
        <f>G121/'TEST MARKS '!$D$141*100</f>
        <v>0</v>
      </c>
      <c r="N121" s="338">
        <f>H121/'TEST MARKS '!$D$141*100</f>
        <v>0</v>
      </c>
      <c r="O121" s="338">
        <f>I121/'TEST MARKS '!$D$141*100</f>
        <v>0</v>
      </c>
      <c r="P121" s="339" t="str">
        <f>IF(J121&lt;'TEST MARKS '!$D$139,"N","Y")</f>
        <v>N</v>
      </c>
      <c r="Q121" s="339" t="str">
        <f>IF(K121&lt;'TEST MARKS '!$D$139,"N","Y")</f>
        <v>N</v>
      </c>
      <c r="R121" s="339" t="str">
        <f>IF(L121&lt;'TEST MARKS '!$D$139,"N","Y")</f>
        <v>N</v>
      </c>
      <c r="S121" s="339" t="str">
        <f>IF(M121&lt;'TEST MARKS '!$D$139,"N","Y")</f>
        <v>N</v>
      </c>
      <c r="T121" s="339" t="str">
        <f>IF(N121&lt;'TEST MARKS '!$D$139,"N","Y")</f>
        <v>N</v>
      </c>
      <c r="U121" s="339" t="str">
        <f>IF(O121&lt;'TEST MARKS '!$D$139,"N","Y")</f>
        <v>N</v>
      </c>
    </row>
    <row r="122" hidden="1" spans="1:21">
      <c r="A122" s="324">
        <f>'TEST MARKS '!A126</f>
        <v>117</v>
      </c>
      <c r="B122" s="324">
        <f>'TEST MARKS '!B126</f>
        <v>0</v>
      </c>
      <c r="C122" s="324">
        <f>'TEST MARKS '!C126</f>
        <v>0</v>
      </c>
      <c r="D122" s="324">
        <f>'TEST MARKS '!P126</f>
        <v>0</v>
      </c>
      <c r="E122" s="324">
        <f t="shared" si="5"/>
        <v>0</v>
      </c>
      <c r="F122" s="324">
        <f t="shared" si="5"/>
        <v>0</v>
      </c>
      <c r="G122" s="324">
        <f t="shared" si="7"/>
        <v>0</v>
      </c>
      <c r="H122" s="324">
        <f t="shared" si="7"/>
        <v>0</v>
      </c>
      <c r="I122" s="324">
        <f t="shared" si="7"/>
        <v>0</v>
      </c>
      <c r="J122" s="338">
        <f>D122/'TEST MARKS '!$D$141*100</f>
        <v>0</v>
      </c>
      <c r="K122" s="338">
        <f>E122/'TEST MARKS '!$D$141*100</f>
        <v>0</v>
      </c>
      <c r="L122" s="338">
        <f>F122/'TEST MARKS '!$D$141*100</f>
        <v>0</v>
      </c>
      <c r="M122" s="338">
        <f>G122/'TEST MARKS '!$D$141*100</f>
        <v>0</v>
      </c>
      <c r="N122" s="338">
        <f>H122/'TEST MARKS '!$D$141*100</f>
        <v>0</v>
      </c>
      <c r="O122" s="338">
        <f>I122/'TEST MARKS '!$D$141*100</f>
        <v>0</v>
      </c>
      <c r="P122" s="339" t="str">
        <f>IF(J122&lt;'TEST MARKS '!$D$139,"N","Y")</f>
        <v>N</v>
      </c>
      <c r="Q122" s="339" t="str">
        <f>IF(K122&lt;'TEST MARKS '!$D$139,"N","Y")</f>
        <v>N</v>
      </c>
      <c r="R122" s="339" t="str">
        <f>IF(L122&lt;'TEST MARKS '!$D$139,"N","Y")</f>
        <v>N</v>
      </c>
      <c r="S122" s="339" t="str">
        <f>IF(M122&lt;'TEST MARKS '!$D$139,"N","Y")</f>
        <v>N</v>
      </c>
      <c r="T122" s="339" t="str">
        <f>IF(N122&lt;'TEST MARKS '!$D$139,"N","Y")</f>
        <v>N</v>
      </c>
      <c r="U122" s="339" t="str">
        <f>IF(O122&lt;'TEST MARKS '!$D$139,"N","Y")</f>
        <v>N</v>
      </c>
    </row>
    <row r="123" hidden="1" spans="1:21">
      <c r="A123" s="324">
        <f>'TEST MARKS '!A127</f>
        <v>118</v>
      </c>
      <c r="B123" s="324">
        <f>'TEST MARKS '!B127</f>
        <v>0</v>
      </c>
      <c r="C123" s="324">
        <f>'TEST MARKS '!C127</f>
        <v>0</v>
      </c>
      <c r="D123" s="324">
        <f>'TEST MARKS '!P127</f>
        <v>0</v>
      </c>
      <c r="E123" s="324">
        <f t="shared" si="5"/>
        <v>0</v>
      </c>
      <c r="F123" s="324">
        <f t="shared" si="5"/>
        <v>0</v>
      </c>
      <c r="G123" s="324">
        <f t="shared" si="7"/>
        <v>0</v>
      </c>
      <c r="H123" s="324">
        <f t="shared" si="7"/>
        <v>0</v>
      </c>
      <c r="I123" s="324">
        <f t="shared" si="7"/>
        <v>0</v>
      </c>
      <c r="J123" s="338">
        <f>D123/'TEST MARKS '!$D$141*100</f>
        <v>0</v>
      </c>
      <c r="K123" s="338">
        <f>E123/'TEST MARKS '!$D$141*100</f>
        <v>0</v>
      </c>
      <c r="L123" s="338">
        <f>F123/'TEST MARKS '!$D$141*100</f>
        <v>0</v>
      </c>
      <c r="M123" s="338">
        <f>G123/'TEST MARKS '!$D$141*100</f>
        <v>0</v>
      </c>
      <c r="N123" s="338">
        <f>H123/'TEST MARKS '!$D$141*100</f>
        <v>0</v>
      </c>
      <c r="O123" s="338">
        <f>I123/'TEST MARKS '!$D$141*100</f>
        <v>0</v>
      </c>
      <c r="P123" s="339" t="str">
        <f>IF(J123&lt;'TEST MARKS '!$D$139,"N","Y")</f>
        <v>N</v>
      </c>
      <c r="Q123" s="339" t="str">
        <f>IF(K123&lt;'TEST MARKS '!$D$139,"N","Y")</f>
        <v>N</v>
      </c>
      <c r="R123" s="339" t="str">
        <f>IF(L123&lt;'TEST MARKS '!$D$139,"N","Y")</f>
        <v>N</v>
      </c>
      <c r="S123" s="339" t="str">
        <f>IF(M123&lt;'TEST MARKS '!$D$139,"N","Y")</f>
        <v>N</v>
      </c>
      <c r="T123" s="339" t="str">
        <f>IF(N123&lt;'TEST MARKS '!$D$139,"N","Y")</f>
        <v>N</v>
      </c>
      <c r="U123" s="339" t="str">
        <f>IF(O123&lt;'TEST MARKS '!$D$139,"N","Y")</f>
        <v>N</v>
      </c>
    </row>
    <row r="124" hidden="1" spans="1:21">
      <c r="A124" s="324">
        <f>'TEST MARKS '!A128</f>
        <v>119</v>
      </c>
      <c r="B124" s="324">
        <f>'TEST MARKS '!B128</f>
        <v>0</v>
      </c>
      <c r="C124" s="324">
        <f>'TEST MARKS '!C128</f>
        <v>0</v>
      </c>
      <c r="D124" s="324">
        <f>'TEST MARKS '!P128</f>
        <v>0</v>
      </c>
      <c r="E124" s="324">
        <f t="shared" si="5"/>
        <v>0</v>
      </c>
      <c r="F124" s="324">
        <f t="shared" si="5"/>
        <v>0</v>
      </c>
      <c r="G124" s="324">
        <f t="shared" si="7"/>
        <v>0</v>
      </c>
      <c r="H124" s="324">
        <f t="shared" si="7"/>
        <v>0</v>
      </c>
      <c r="I124" s="324">
        <f t="shared" si="7"/>
        <v>0</v>
      </c>
      <c r="J124" s="338">
        <f>D124/'TEST MARKS '!$D$141*100</f>
        <v>0</v>
      </c>
      <c r="K124" s="338">
        <f>E124/'TEST MARKS '!$D$141*100</f>
        <v>0</v>
      </c>
      <c r="L124" s="338">
        <f>F124/'TEST MARKS '!$D$141*100</f>
        <v>0</v>
      </c>
      <c r="M124" s="338">
        <f>G124/'TEST MARKS '!$D$141*100</f>
        <v>0</v>
      </c>
      <c r="N124" s="338">
        <f>H124/'TEST MARKS '!$D$141*100</f>
        <v>0</v>
      </c>
      <c r="O124" s="338">
        <f>I124/'TEST MARKS '!$D$141*100</f>
        <v>0</v>
      </c>
      <c r="P124" s="339" t="str">
        <f>IF(J124&lt;'TEST MARKS '!$D$139,"N","Y")</f>
        <v>N</v>
      </c>
      <c r="Q124" s="339" t="str">
        <f>IF(K124&lt;'TEST MARKS '!$D$139,"N","Y")</f>
        <v>N</v>
      </c>
      <c r="R124" s="339" t="str">
        <f>IF(L124&lt;'TEST MARKS '!$D$139,"N","Y")</f>
        <v>N</v>
      </c>
      <c r="S124" s="339" t="str">
        <f>IF(M124&lt;'TEST MARKS '!$D$139,"N","Y")</f>
        <v>N</v>
      </c>
      <c r="T124" s="339" t="str">
        <f>IF(N124&lt;'TEST MARKS '!$D$139,"N","Y")</f>
        <v>N</v>
      </c>
      <c r="U124" s="339" t="str">
        <f>IF(O124&lt;'TEST MARKS '!$D$139,"N","Y")</f>
        <v>N</v>
      </c>
    </row>
    <row r="125" hidden="1" spans="1:21">
      <c r="A125" s="324">
        <f>'TEST MARKS '!A129</f>
        <v>120</v>
      </c>
      <c r="B125" s="324">
        <f>'TEST MARKS '!B129</f>
        <v>0</v>
      </c>
      <c r="C125" s="324">
        <f>'TEST MARKS '!C129</f>
        <v>0</v>
      </c>
      <c r="D125" s="324">
        <f>'TEST MARKS '!P129</f>
        <v>0</v>
      </c>
      <c r="E125" s="324">
        <f t="shared" si="5"/>
        <v>0</v>
      </c>
      <c r="F125" s="324">
        <f t="shared" si="5"/>
        <v>0</v>
      </c>
      <c r="G125" s="324">
        <f t="shared" si="7"/>
        <v>0</v>
      </c>
      <c r="H125" s="324">
        <f t="shared" si="7"/>
        <v>0</v>
      </c>
      <c r="I125" s="324">
        <f t="shared" si="7"/>
        <v>0</v>
      </c>
      <c r="J125" s="338">
        <f>D125/'TEST MARKS '!$D$141*100</f>
        <v>0</v>
      </c>
      <c r="K125" s="338">
        <f>E125/'TEST MARKS '!$D$141*100</f>
        <v>0</v>
      </c>
      <c r="L125" s="338">
        <f>F125/'TEST MARKS '!$D$141*100</f>
        <v>0</v>
      </c>
      <c r="M125" s="338">
        <f>G125/'TEST MARKS '!$D$141*100</f>
        <v>0</v>
      </c>
      <c r="N125" s="338">
        <f>H125/'TEST MARKS '!$D$141*100</f>
        <v>0</v>
      </c>
      <c r="O125" s="338">
        <f>I125/'TEST MARKS '!$D$141*100</f>
        <v>0</v>
      </c>
      <c r="P125" s="339" t="str">
        <f>IF(J125&lt;'TEST MARKS '!$D$139,"N","Y")</f>
        <v>N</v>
      </c>
      <c r="Q125" s="339" t="str">
        <f>IF(K125&lt;'TEST MARKS '!$D$139,"N","Y")</f>
        <v>N</v>
      </c>
      <c r="R125" s="339" t="str">
        <f>IF(L125&lt;'TEST MARKS '!$D$139,"N","Y")</f>
        <v>N</v>
      </c>
      <c r="S125" s="339" t="str">
        <f>IF(M125&lt;'TEST MARKS '!$D$139,"N","Y")</f>
        <v>N</v>
      </c>
      <c r="T125" s="339" t="str">
        <f>IF(N125&lt;'TEST MARKS '!$D$139,"N","Y")</f>
        <v>N</v>
      </c>
      <c r="U125" s="339" t="str">
        <f>IF(O125&lt;'TEST MARKS '!$D$139,"N","Y")</f>
        <v>N</v>
      </c>
    </row>
    <row r="126" spans="4:4">
      <c r="D126" s="307"/>
    </row>
    <row r="127" spans="4:21">
      <c r="D127" s="307"/>
      <c r="O127" s="289" t="s">
        <v>294</v>
      </c>
      <c r="P127" s="289">
        <f t="shared" ref="P127:U127" si="8">COUNTIF(P6:P125,"Y")</f>
        <v>91</v>
      </c>
      <c r="Q127" s="289">
        <f t="shared" si="8"/>
        <v>91</v>
      </c>
      <c r="R127" s="289">
        <f t="shared" si="8"/>
        <v>91</v>
      </c>
      <c r="S127" s="289">
        <f t="shared" si="8"/>
        <v>91</v>
      </c>
      <c r="T127" s="289">
        <f t="shared" si="8"/>
        <v>91</v>
      </c>
      <c r="U127" s="289">
        <f t="shared" si="8"/>
        <v>91</v>
      </c>
    </row>
    <row r="128" spans="4:21">
      <c r="D128" s="307"/>
      <c r="O128" s="353" t="s">
        <v>296</v>
      </c>
      <c r="P128" s="354">
        <f>P127*100/'TEST MARKS '!$D$136</f>
        <v>79.8245614035088</v>
      </c>
      <c r="Q128" s="354">
        <f>Q127*100/'TEST MARKS '!$D$136</f>
        <v>79.8245614035088</v>
      </c>
      <c r="R128" s="354">
        <f>R127*100/'TEST MARKS '!$D$136</f>
        <v>79.8245614035088</v>
      </c>
      <c r="S128" s="354">
        <f>S127*100/'TEST MARKS '!$D$136</f>
        <v>79.8245614035088</v>
      </c>
      <c r="T128" s="354">
        <f>T127*100/'TEST MARKS '!$D$136</f>
        <v>79.8245614035088</v>
      </c>
      <c r="U128" s="354">
        <f>U127*100/'TEST MARKS '!$D$136</f>
        <v>79.8245614035088</v>
      </c>
    </row>
    <row r="129" spans="4:15">
      <c r="D129" s="307"/>
      <c r="O129" s="357"/>
    </row>
    <row r="130" spans="4:15">
      <c r="D130" s="307"/>
      <c r="O130" s="357"/>
    </row>
    <row r="131" spans="4:15">
      <c r="D131" s="307"/>
      <c r="O131" s="357"/>
    </row>
    <row r="132" ht="18" spans="4:21">
      <c r="D132" s="307"/>
      <c r="O132" s="358" t="s">
        <v>297</v>
      </c>
      <c r="P132" s="358" t="s">
        <v>42</v>
      </c>
      <c r="Q132" s="358" t="s">
        <v>43</v>
      </c>
      <c r="R132" s="358" t="s">
        <v>44</v>
      </c>
      <c r="S132" s="358" t="s">
        <v>45</v>
      </c>
      <c r="T132" s="358" t="s">
        <v>46</v>
      </c>
      <c r="U132" s="358" t="s">
        <v>47</v>
      </c>
    </row>
    <row r="133" s="313" customFormat="1" ht="47.25" spans="1:21">
      <c r="A133" s="355"/>
      <c r="C133" s="356"/>
      <c r="D133" s="176"/>
      <c r="E133" s="355"/>
      <c r="F133" s="356"/>
      <c r="G133" s="355"/>
      <c r="H133" s="356"/>
      <c r="I133" s="356"/>
      <c r="J133" s="356"/>
      <c r="K133" s="355"/>
      <c r="L133" s="355"/>
      <c r="M133" s="355"/>
      <c r="N133" s="355"/>
      <c r="O133" s="359" t="s">
        <v>309</v>
      </c>
      <c r="P133" s="360">
        <f t="shared" ref="P133:U133" si="9">P128</f>
        <v>79.8245614035088</v>
      </c>
      <c r="Q133" s="360">
        <f t="shared" si="9"/>
        <v>79.8245614035088</v>
      </c>
      <c r="R133" s="360">
        <f t="shared" si="9"/>
        <v>79.8245614035088</v>
      </c>
      <c r="S133" s="360">
        <f t="shared" si="9"/>
        <v>79.8245614035088</v>
      </c>
      <c r="T133" s="360">
        <f t="shared" si="9"/>
        <v>79.8245614035088</v>
      </c>
      <c r="U133" s="360">
        <f t="shared" si="9"/>
        <v>79.8245614035088</v>
      </c>
    </row>
    <row r="134" spans="4:4">
      <c r="D134" s="307"/>
    </row>
    <row r="135" spans="4:4">
      <c r="D135" s="307"/>
    </row>
    <row r="136" spans="4:4">
      <c r="D136" s="307"/>
    </row>
    <row r="137" spans="4:4">
      <c r="D137" s="307"/>
    </row>
    <row r="138" spans="4:4">
      <c r="D138" s="307"/>
    </row>
    <row r="139" spans="4:4">
      <c r="D139" s="307"/>
    </row>
    <row r="140" spans="4:4">
      <c r="D140" s="307"/>
    </row>
    <row r="141" spans="4:4">
      <c r="D141" s="307"/>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sheetData>
  <mergeCells count="8">
    <mergeCell ref="B1:H1"/>
    <mergeCell ref="P1:U1"/>
    <mergeCell ref="A2:A5"/>
    <mergeCell ref="B2:B5"/>
    <mergeCell ref="C2:C5"/>
    <mergeCell ref="D2:I3"/>
    <mergeCell ref="J2:O3"/>
    <mergeCell ref="P2:U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tabSelected="1" workbookViewId="0">
      <selection activeCell="G9" sqref="G9"/>
    </sheetView>
  </sheetViews>
  <sheetFormatPr defaultColWidth="9" defaultRowHeight="12.75"/>
  <cols>
    <col min="4" max="4" width="30.7142857142857" customWidth="1"/>
    <col min="5" max="10" width="14" customWidth="1"/>
    <col min="12" max="12" width="7.28571428571429" style="264" hidden="1" customWidth="1"/>
    <col min="13" max="13" width="9" hidden="1" customWidth="1"/>
    <col min="14" max="14" width="23.1428571428571" hidden="1" customWidth="1"/>
    <col min="15" max="15" width="12.5714285714286" hidden="1" customWidth="1"/>
    <col min="16" max="22" width="9" hidden="1" customWidth="1"/>
    <col min="23" max="23" width="9.14285714285714" style="264" hidden="1" customWidth="1"/>
    <col min="24" max="24" width="9" hidden="1" customWidth="1"/>
    <col min="25" max="25" width="17.8571428571429" hidden="1" customWidth="1"/>
    <col min="26" max="31" width="9" hidden="1" customWidth="1"/>
  </cols>
  <sheetData>
    <row r="2" ht="20.25" spans="2:30">
      <c r="B2" s="265" t="s">
        <v>310</v>
      </c>
      <c r="C2" s="265"/>
      <c r="D2" s="265"/>
      <c r="E2" s="265"/>
      <c r="L2" s="283" t="s">
        <v>311</v>
      </c>
      <c r="N2" s="284"/>
      <c r="O2" s="285" t="s">
        <v>312</v>
      </c>
      <c r="P2" s="286"/>
      <c r="Q2" s="286"/>
      <c r="R2" s="286"/>
      <c r="S2" s="301"/>
      <c r="T2" s="301"/>
      <c r="W2" s="302" t="s">
        <v>311</v>
      </c>
      <c r="Y2" s="285" t="s">
        <v>313</v>
      </c>
      <c r="Z2" s="286"/>
      <c r="AA2" s="286"/>
      <c r="AB2" s="286"/>
      <c r="AC2" s="301"/>
      <c r="AD2" s="301"/>
    </row>
    <row r="3" ht="15.75" spans="5:29">
      <c r="E3" s="242" t="s">
        <v>314</v>
      </c>
      <c r="F3" s="242"/>
      <c r="G3" s="242"/>
      <c r="H3" s="242"/>
      <c r="I3" s="242"/>
      <c r="J3" s="242"/>
      <c r="N3" s="242" t="s">
        <v>315</v>
      </c>
      <c r="O3" s="242"/>
      <c r="P3" s="242"/>
      <c r="Q3" s="242"/>
      <c r="R3" s="242"/>
      <c r="Y3" s="242" t="s">
        <v>315</v>
      </c>
      <c r="Z3" s="242"/>
      <c r="AA3" s="242"/>
      <c r="AB3" s="242"/>
      <c r="AC3" s="242"/>
    </row>
    <row r="6" ht="15.75" spans="4:20">
      <c r="D6" s="242"/>
      <c r="E6" s="266" t="s">
        <v>42</v>
      </c>
      <c r="F6" s="267" t="s">
        <v>43</v>
      </c>
      <c r="G6" s="268" t="s">
        <v>44</v>
      </c>
      <c r="H6" s="269" t="s">
        <v>45</v>
      </c>
      <c r="I6" s="287" t="s">
        <v>46</v>
      </c>
      <c r="J6" s="288" t="s">
        <v>47</v>
      </c>
      <c r="N6" s="289" t="s">
        <v>316</v>
      </c>
      <c r="O6" s="290" t="s">
        <v>42</v>
      </c>
      <c r="P6" s="291" t="s">
        <v>43</v>
      </c>
      <c r="Q6" s="303" t="s">
        <v>44</v>
      </c>
      <c r="R6" s="304" t="s">
        <v>45</v>
      </c>
      <c r="S6" s="305" t="s">
        <v>46</v>
      </c>
      <c r="T6" s="306" t="s">
        <v>47</v>
      </c>
    </row>
    <row r="7" ht="27.75" customHeight="1" spans="4:20">
      <c r="D7" s="270" t="s">
        <v>298</v>
      </c>
      <c r="E7" s="271">
        <f ca="1">'TEST -CO '!P137</f>
        <v>93.859649122807</v>
      </c>
      <c r="F7" s="271">
        <f ca="1">'TEST -CO '!Q137</f>
        <v>93.859649122807</v>
      </c>
      <c r="G7" s="271">
        <f ca="1">'TEST -CO '!R137</f>
        <v>93.859649122807</v>
      </c>
      <c r="H7" s="271">
        <f ca="1">'TEST -CO '!S137</f>
        <v>93.859649122807</v>
      </c>
      <c r="I7" s="271">
        <f ca="1">'TEST -CO '!T137</f>
        <v>93.859649122807</v>
      </c>
      <c r="J7" s="271">
        <f ca="1">'TEST -CO '!U137</f>
        <v>92.9824561403509</v>
      </c>
      <c r="N7" s="292" t="s">
        <v>298</v>
      </c>
      <c r="O7" s="293">
        <f ca="1">E7</f>
        <v>93.859649122807</v>
      </c>
      <c r="P7" s="293">
        <f ca="1" t="shared" ref="P7:T8" si="0">F7</f>
        <v>93.859649122807</v>
      </c>
      <c r="Q7" s="293">
        <f ca="1" t="shared" si="0"/>
        <v>93.859649122807</v>
      </c>
      <c r="R7" s="293">
        <f ca="1" t="shared" si="0"/>
        <v>93.859649122807</v>
      </c>
      <c r="S7" s="293">
        <f ca="1" t="shared" si="0"/>
        <v>93.859649122807</v>
      </c>
      <c r="T7" s="293">
        <f ca="1" t="shared" si="0"/>
        <v>92.9824561403509</v>
      </c>
    </row>
    <row r="8" ht="36" hidden="1" customHeight="1" spans="4:30">
      <c r="D8" s="272" t="s">
        <v>317</v>
      </c>
      <c r="E8" s="273">
        <f>'Assignment CO '!P136</f>
        <v>2.63157894736842</v>
      </c>
      <c r="F8" s="273">
        <f>'Assignment CO '!Q136</f>
        <v>2.63157894736842</v>
      </c>
      <c r="G8" s="273">
        <f>'Assignment CO '!R136</f>
        <v>2.63157894736842</v>
      </c>
      <c r="H8" s="273">
        <f>'Assignment CO '!S136</f>
        <v>2.63157894736842</v>
      </c>
      <c r="I8" s="273">
        <f>'Assignment CO '!T136</f>
        <v>2.63157894736842</v>
      </c>
      <c r="J8" s="273">
        <f>'Assignment CO '!U136</f>
        <v>2.63157894736842</v>
      </c>
      <c r="N8" s="294" t="s">
        <v>317</v>
      </c>
      <c r="O8" s="295">
        <f>E8</f>
        <v>2.63157894736842</v>
      </c>
      <c r="P8" s="295">
        <f ca="1" t="shared" si="0"/>
        <v>2.63157894736842</v>
      </c>
      <c r="Q8" s="295">
        <f ca="1" t="shared" si="0"/>
        <v>2.63157894736842</v>
      </c>
      <c r="R8" s="295">
        <f ca="1" t="shared" si="0"/>
        <v>2.63157894736842</v>
      </c>
      <c r="S8" s="295">
        <f ca="1" t="shared" si="0"/>
        <v>2.63157894736842</v>
      </c>
      <c r="T8" s="295">
        <f ca="1" t="shared" si="0"/>
        <v>2.63157894736842</v>
      </c>
      <c r="Y8" t="s">
        <v>318</v>
      </c>
      <c r="Z8" s="307">
        <v>89</v>
      </c>
      <c r="AA8" s="307">
        <v>86</v>
      </c>
      <c r="AB8" s="307">
        <v>88</v>
      </c>
      <c r="AC8" s="307">
        <v>87</v>
      </c>
      <c r="AD8" s="307">
        <v>79</v>
      </c>
    </row>
    <row r="9" ht="27.75" customHeight="1" spans="4:30">
      <c r="D9" s="274" t="s">
        <v>319</v>
      </c>
      <c r="E9" s="275">
        <f>'SEE-FINAL EXAM CO'!P133</f>
        <v>79.8245614035088</v>
      </c>
      <c r="F9" s="275">
        <f>'SEE-FINAL EXAM CO'!Q133</f>
        <v>79.8245614035088</v>
      </c>
      <c r="G9" s="275">
        <f>'SEE-FINAL EXAM CO'!R133</f>
        <v>79.8245614035088</v>
      </c>
      <c r="H9" s="275">
        <f>'SEE-FINAL EXAM CO'!S133</f>
        <v>79.8245614035088</v>
      </c>
      <c r="I9" s="275">
        <f>'SEE-FINAL EXAM CO'!T133</f>
        <v>79.8245614035088</v>
      </c>
      <c r="J9" s="275">
        <f>'SEE-FINAL EXAM CO'!U133</f>
        <v>79.8245614035088</v>
      </c>
      <c r="N9" s="233" t="s">
        <v>318</v>
      </c>
      <c r="O9" s="296">
        <f ca="1" t="shared" ref="O9:T9" si="1">(O7+O8)/2</f>
        <v>48.2456140350877</v>
      </c>
      <c r="P9" s="296">
        <f ca="1" t="shared" si="1"/>
        <v>48.2456140350877</v>
      </c>
      <c r="Q9" s="296">
        <f ca="1" t="shared" si="1"/>
        <v>48.2456140350877</v>
      </c>
      <c r="R9" s="296">
        <f ca="1" t="shared" si="1"/>
        <v>48.2456140350877</v>
      </c>
      <c r="S9" s="296">
        <f ca="1" t="shared" si="1"/>
        <v>48.2456140350877</v>
      </c>
      <c r="T9" s="296">
        <f ca="1" t="shared" si="1"/>
        <v>47.8070175438597</v>
      </c>
      <c r="Y9" s="281" t="s">
        <v>320</v>
      </c>
      <c r="Z9" s="308">
        <f>Z8*0.4</f>
        <v>35.6</v>
      </c>
      <c r="AA9" s="308">
        <f>AA8*0.4</f>
        <v>34.4</v>
      </c>
      <c r="AB9" s="308">
        <f>AB8*0.4</f>
        <v>35.2</v>
      </c>
      <c r="AC9" s="308">
        <f>AC8*0.4</f>
        <v>34.8</v>
      </c>
      <c r="AD9" s="308">
        <f>AD8*0.4</f>
        <v>31.6</v>
      </c>
    </row>
    <row r="10" ht="29.25" customHeight="1" spans="4:30">
      <c r="D10" s="276" t="s">
        <v>321</v>
      </c>
      <c r="E10" s="277">
        <f ca="1">(E7+E9)/2</f>
        <v>86.8421052631579</v>
      </c>
      <c r="F10" s="277">
        <f ca="1" t="shared" ref="F10:J10" si="2">(F7+F9)/2</f>
        <v>86.8421052631579</v>
      </c>
      <c r="G10" s="277">
        <f ca="1" t="shared" si="2"/>
        <v>86.8421052631579</v>
      </c>
      <c r="H10" s="277">
        <f ca="1" t="shared" si="2"/>
        <v>86.8421052631579</v>
      </c>
      <c r="I10" s="277">
        <f ca="1" t="shared" si="2"/>
        <v>86.8421052631579</v>
      </c>
      <c r="J10" s="277">
        <f ca="1" t="shared" si="2"/>
        <v>86.4035087719298</v>
      </c>
      <c r="Z10" s="307"/>
      <c r="AA10" s="307"/>
      <c r="AB10" s="307"/>
      <c r="AC10" s="307"/>
      <c r="AD10" s="307"/>
    </row>
    <row r="11" ht="15.75" spans="25:30">
      <c r="Y11" s="309" t="s">
        <v>322</v>
      </c>
      <c r="Z11" s="310">
        <v>80</v>
      </c>
      <c r="AA11" s="310">
        <v>80</v>
      </c>
      <c r="AB11" s="310">
        <v>80</v>
      </c>
      <c r="AC11" s="310">
        <v>80</v>
      </c>
      <c r="AD11" s="310">
        <v>80</v>
      </c>
    </row>
    <row r="12" ht="15.75" spans="14:30">
      <c r="N12" s="297" t="s">
        <v>323</v>
      </c>
      <c r="O12" s="297">
        <v>89</v>
      </c>
      <c r="P12" s="297">
        <v>86</v>
      </c>
      <c r="Q12" s="297">
        <v>88</v>
      </c>
      <c r="R12" s="297">
        <v>87</v>
      </c>
      <c r="S12" s="297">
        <v>79</v>
      </c>
      <c r="T12" s="297">
        <v>79</v>
      </c>
      <c r="Y12" s="281" t="s">
        <v>324</v>
      </c>
      <c r="Z12" s="308">
        <v>48</v>
      </c>
      <c r="AA12" s="308">
        <v>48</v>
      </c>
      <c r="AB12" s="308">
        <v>48</v>
      </c>
      <c r="AC12" s="308">
        <v>48</v>
      </c>
      <c r="AD12" s="308">
        <v>48</v>
      </c>
    </row>
    <row r="13" ht="15.75" spans="14:20">
      <c r="N13" s="298" t="s">
        <v>322</v>
      </c>
      <c r="O13" s="299">
        <v>80</v>
      </c>
      <c r="P13" s="299">
        <v>80</v>
      </c>
      <c r="Q13" s="299">
        <v>80</v>
      </c>
      <c r="R13" s="299">
        <v>80</v>
      </c>
      <c r="S13" s="299">
        <v>80</v>
      </c>
      <c r="T13" s="299">
        <v>80</v>
      </c>
    </row>
    <row r="14" ht="15.75" spans="4:20">
      <c r="D14" s="278"/>
      <c r="E14" s="279" t="s">
        <v>42</v>
      </c>
      <c r="F14" s="279" t="s">
        <v>43</v>
      </c>
      <c r="G14" s="279" t="s">
        <v>44</v>
      </c>
      <c r="H14" s="279" t="s">
        <v>45</v>
      </c>
      <c r="I14" s="279" t="s">
        <v>46</v>
      </c>
      <c r="J14" s="279" t="s">
        <v>47</v>
      </c>
      <c r="N14" s="300" t="s">
        <v>321</v>
      </c>
      <c r="O14" s="297">
        <f t="shared" ref="O14:T14" si="3">(O12+O13)/2</f>
        <v>84.5</v>
      </c>
      <c r="P14" s="297">
        <f t="shared" si="3"/>
        <v>83</v>
      </c>
      <c r="Q14" s="297">
        <f t="shared" si="3"/>
        <v>84</v>
      </c>
      <c r="R14" s="297">
        <f t="shared" si="3"/>
        <v>83.5</v>
      </c>
      <c r="S14" s="297">
        <f t="shared" si="3"/>
        <v>79.5</v>
      </c>
      <c r="T14" s="297">
        <f t="shared" si="3"/>
        <v>79.5</v>
      </c>
    </row>
    <row r="15" ht="18" spans="4:30">
      <c r="D15" s="280" t="s">
        <v>325</v>
      </c>
      <c r="E15" s="131">
        <f ca="1" t="shared" ref="E15:J15" si="4">E10</f>
        <v>86.8421052631579</v>
      </c>
      <c r="F15" s="131">
        <f ca="1" t="shared" si="4"/>
        <v>86.8421052631579</v>
      </c>
      <c r="G15" s="131">
        <f ca="1" t="shared" si="4"/>
        <v>86.8421052631579</v>
      </c>
      <c r="H15" s="131">
        <f ca="1" t="shared" si="4"/>
        <v>86.8421052631579</v>
      </c>
      <c r="I15" s="131">
        <f ca="1" t="shared" si="4"/>
        <v>86.8421052631579</v>
      </c>
      <c r="J15" s="131">
        <f ca="1" t="shared" si="4"/>
        <v>86.4035087719298</v>
      </c>
      <c r="Y15" s="311" t="s">
        <v>296</v>
      </c>
      <c r="Z15" s="312">
        <f>Z9+Z12</f>
        <v>83.6</v>
      </c>
      <c r="AA15" s="312">
        <f>AA9+AA12</f>
        <v>82.4</v>
      </c>
      <c r="AB15" s="312">
        <f>AB9+AB12</f>
        <v>83.2</v>
      </c>
      <c r="AC15" s="312">
        <f>AC9+AC12</f>
        <v>82.8</v>
      </c>
      <c r="AD15" s="312">
        <f>AD9+AD12</f>
        <v>79.6</v>
      </c>
    </row>
    <row r="23" spans="28:28">
      <c r="AB23" s="281" t="s">
        <v>326</v>
      </c>
    </row>
    <row r="25" spans="15:15">
      <c r="O25" s="281"/>
    </row>
    <row r="32" spans="3:3">
      <c r="C32" s="281"/>
    </row>
    <row r="35" spans="4:5">
      <c r="D35" s="282" t="s">
        <v>327</v>
      </c>
      <c r="E35" s="282"/>
    </row>
  </sheetData>
  <mergeCells count="5">
    <mergeCell ref="B2:E2"/>
    <mergeCell ref="E3:J3"/>
    <mergeCell ref="N3:R3"/>
    <mergeCell ref="Y3:AC3"/>
    <mergeCell ref="D35:E35"/>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topLeftCell="A7" workbookViewId="0">
      <selection activeCell="I22" sqref="I22"/>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242" customWidth="1"/>
    <col min="2" max="2" width="26.4285714285714" style="243" customWidth="1"/>
    <col min="3" max="3" width="14.2857142857143" style="242" customWidth="1"/>
    <col min="4" max="24" width="8.28571428571429" style="243" customWidth="1"/>
    <col min="25" max="16384" width="17.1428571428571" style="243"/>
  </cols>
  <sheetData>
    <row r="1" ht="30" spans="2:24">
      <c r="B1" s="244" t="s">
        <v>328</v>
      </c>
      <c r="C1" s="244"/>
      <c r="D1" s="244"/>
      <c r="E1" s="244"/>
      <c r="F1" s="244"/>
      <c r="G1" s="244"/>
      <c r="H1" s="244"/>
      <c r="I1" s="244"/>
      <c r="J1" s="244"/>
      <c r="K1" s="244"/>
      <c r="L1" s="244"/>
      <c r="M1" s="244"/>
      <c r="N1" s="244"/>
      <c r="O1" s="244"/>
      <c r="P1" s="244"/>
      <c r="Q1" s="244"/>
      <c r="R1" s="244"/>
      <c r="S1" s="244"/>
      <c r="T1" s="244"/>
      <c r="U1" s="244"/>
      <c r="V1" s="244"/>
      <c r="W1" s="244"/>
      <c r="X1" s="244"/>
    </row>
    <row r="2" ht="20.25" spans="2:24">
      <c r="B2" s="245" t="s">
        <v>329</v>
      </c>
      <c r="C2" s="245"/>
      <c r="D2" s="245"/>
      <c r="E2" s="245"/>
      <c r="F2" s="245"/>
      <c r="G2" s="245"/>
      <c r="H2" s="245"/>
      <c r="I2" s="245"/>
      <c r="J2" s="245"/>
      <c r="K2" s="245"/>
      <c r="L2" s="245"/>
      <c r="M2" s="245"/>
      <c r="N2" s="245"/>
      <c r="O2" s="245"/>
      <c r="P2" s="245"/>
      <c r="Q2" s="245"/>
      <c r="R2" s="245"/>
      <c r="S2" s="245"/>
      <c r="T2" s="245"/>
      <c r="U2" s="245"/>
      <c r="V2" s="245"/>
      <c r="W2" s="245"/>
      <c r="X2" s="245"/>
    </row>
    <row r="3" ht="18" spans="2:24">
      <c r="B3" s="246" t="s">
        <v>330</v>
      </c>
      <c r="C3" s="246"/>
      <c r="D3" s="246"/>
      <c r="E3" s="246"/>
      <c r="F3" s="246"/>
      <c r="G3" s="246"/>
      <c r="H3" s="246"/>
      <c r="I3" s="246"/>
      <c r="J3" s="246"/>
      <c r="K3" s="246"/>
      <c r="L3" s="246"/>
      <c r="M3" s="246"/>
      <c r="N3" s="246"/>
      <c r="O3" s="246"/>
      <c r="P3" s="246"/>
      <c r="Q3" s="246"/>
      <c r="R3" s="246"/>
      <c r="S3" s="246"/>
      <c r="T3" s="246"/>
      <c r="U3" s="246"/>
      <c r="V3" s="246"/>
      <c r="W3" s="246"/>
      <c r="X3" s="246"/>
    </row>
    <row r="4" spans="1:24">
      <c r="A4" s="247" t="s">
        <v>34</v>
      </c>
      <c r="B4" s="247" t="s">
        <v>35</v>
      </c>
      <c r="C4" s="247" t="s">
        <v>36</v>
      </c>
      <c r="D4" s="248" t="s">
        <v>331</v>
      </c>
      <c r="E4" s="249"/>
      <c r="F4" s="249"/>
      <c r="G4" s="249"/>
      <c r="H4" s="250"/>
      <c r="I4" s="255" t="s">
        <v>332</v>
      </c>
      <c r="J4" s="255"/>
      <c r="K4" s="255"/>
      <c r="L4" s="255"/>
      <c r="M4" s="255"/>
      <c r="N4" s="255"/>
      <c r="O4" s="255"/>
      <c r="P4" s="255"/>
      <c r="Q4" s="255" t="s">
        <v>333</v>
      </c>
      <c r="R4" s="255"/>
      <c r="S4" s="255"/>
      <c r="T4" s="255"/>
      <c r="U4" s="255"/>
      <c r="V4" s="255"/>
      <c r="W4" s="255"/>
      <c r="X4" s="255"/>
    </row>
    <row r="5" spans="1:24">
      <c r="A5" s="251"/>
      <c r="B5" s="251"/>
      <c r="C5" s="251"/>
      <c r="D5" s="252"/>
      <c r="E5" s="253"/>
      <c r="F5" s="253"/>
      <c r="G5" s="253"/>
      <c r="H5" s="254"/>
      <c r="I5" s="255" t="s">
        <v>334</v>
      </c>
      <c r="J5" s="255"/>
      <c r="K5" s="255"/>
      <c r="L5" s="255"/>
      <c r="M5" s="255" t="s">
        <v>335</v>
      </c>
      <c r="N5" s="255"/>
      <c r="O5" s="255"/>
      <c r="P5" s="255"/>
      <c r="Q5" s="255" t="s">
        <v>334</v>
      </c>
      <c r="R5" s="255"/>
      <c r="S5" s="255"/>
      <c r="T5" s="255"/>
      <c r="U5" s="255" t="s">
        <v>335</v>
      </c>
      <c r="V5" s="255"/>
      <c r="W5" s="255"/>
      <c r="X5" s="255"/>
    </row>
    <row r="6" spans="1:24">
      <c r="A6" s="251"/>
      <c r="B6" s="251"/>
      <c r="C6" s="251"/>
      <c r="D6" s="255">
        <v>1</v>
      </c>
      <c r="E6" s="256">
        <v>2</v>
      </c>
      <c r="F6" s="256">
        <v>3</v>
      </c>
      <c r="G6" s="256">
        <v>4</v>
      </c>
      <c r="H6" s="256">
        <v>5</v>
      </c>
      <c r="I6" s="256">
        <v>1</v>
      </c>
      <c r="J6" s="256">
        <v>2</v>
      </c>
      <c r="K6" s="256">
        <v>3</v>
      </c>
      <c r="L6" s="256">
        <v>4</v>
      </c>
      <c r="M6" s="256">
        <v>5</v>
      </c>
      <c r="N6" s="256">
        <v>6</v>
      </c>
      <c r="O6" s="256">
        <v>7</v>
      </c>
      <c r="P6" s="256">
        <v>8</v>
      </c>
      <c r="Q6" s="256">
        <v>1</v>
      </c>
      <c r="R6" s="256">
        <v>2</v>
      </c>
      <c r="S6" s="256">
        <v>3</v>
      </c>
      <c r="T6" s="256">
        <v>4</v>
      </c>
      <c r="U6" s="256">
        <v>5</v>
      </c>
      <c r="V6" s="256">
        <v>6</v>
      </c>
      <c r="W6" s="256">
        <v>7</v>
      </c>
      <c r="X6" s="255">
        <v>8</v>
      </c>
    </row>
    <row r="7" spans="1:24">
      <c r="A7" s="257"/>
      <c r="B7" s="257"/>
      <c r="C7" s="257"/>
      <c r="D7" s="255" t="s">
        <v>336</v>
      </c>
      <c r="E7" s="256" t="s">
        <v>337</v>
      </c>
      <c r="F7" s="256" t="s">
        <v>338</v>
      </c>
      <c r="G7" s="256" t="s">
        <v>338</v>
      </c>
      <c r="H7" s="256" t="s">
        <v>338</v>
      </c>
      <c r="I7" s="256" t="s">
        <v>338</v>
      </c>
      <c r="J7" s="256" t="s">
        <v>338</v>
      </c>
      <c r="K7" s="256" t="s">
        <v>338</v>
      </c>
      <c r="L7" s="256" t="s">
        <v>338</v>
      </c>
      <c r="M7" s="256" t="s">
        <v>336</v>
      </c>
      <c r="N7" s="256" t="s">
        <v>339</v>
      </c>
      <c r="O7" s="256" t="s">
        <v>339</v>
      </c>
      <c r="P7" s="256" t="s">
        <v>339</v>
      </c>
      <c r="Q7" s="256" t="s">
        <v>339</v>
      </c>
      <c r="R7" s="256" t="s">
        <v>339</v>
      </c>
      <c r="S7" s="256" t="s">
        <v>339</v>
      </c>
      <c r="T7" s="256" t="s">
        <v>339</v>
      </c>
      <c r="U7" s="256" t="s">
        <v>339</v>
      </c>
      <c r="V7" s="256" t="s">
        <v>339</v>
      </c>
      <c r="W7" s="256" t="s">
        <v>340</v>
      </c>
      <c r="X7" s="255" t="s">
        <v>340</v>
      </c>
    </row>
    <row r="8" spans="1:24">
      <c r="A8" s="258">
        <v>1</v>
      </c>
      <c r="B8" s="259" t="s">
        <v>341</v>
      </c>
      <c r="C8" s="259" t="s">
        <v>342</v>
      </c>
      <c r="D8" s="260">
        <v>10</v>
      </c>
      <c r="E8" s="260">
        <v>10</v>
      </c>
      <c r="F8" s="260">
        <v>7</v>
      </c>
      <c r="G8" s="260">
        <v>10</v>
      </c>
      <c r="H8" s="260">
        <v>10</v>
      </c>
      <c r="I8" s="260">
        <v>10</v>
      </c>
      <c r="J8" s="260">
        <v>10</v>
      </c>
      <c r="K8" s="260">
        <v>10</v>
      </c>
      <c r="L8" s="260"/>
      <c r="M8" s="260"/>
      <c r="N8" s="260">
        <v>10</v>
      </c>
      <c r="O8" s="260">
        <v>9</v>
      </c>
      <c r="P8" s="260"/>
      <c r="Q8" s="260">
        <v>10</v>
      </c>
      <c r="R8" s="260"/>
      <c r="S8" s="260"/>
      <c r="T8" s="260">
        <v>9</v>
      </c>
      <c r="U8" s="260">
        <v>10</v>
      </c>
      <c r="V8" s="260">
        <v>9</v>
      </c>
      <c r="W8" s="260"/>
      <c r="X8" s="260">
        <v>10</v>
      </c>
    </row>
    <row r="9" spans="1:24">
      <c r="A9" s="258">
        <v>2</v>
      </c>
      <c r="B9" s="259" t="s">
        <v>343</v>
      </c>
      <c r="C9" s="259" t="s">
        <v>344</v>
      </c>
      <c r="D9" s="260">
        <v>10</v>
      </c>
      <c r="E9" s="260">
        <v>7</v>
      </c>
      <c r="F9" s="260">
        <v>9</v>
      </c>
      <c r="G9" s="260">
        <v>9</v>
      </c>
      <c r="H9" s="260">
        <v>4</v>
      </c>
      <c r="I9" s="260">
        <v>9</v>
      </c>
      <c r="J9" s="260">
        <v>9</v>
      </c>
      <c r="K9" s="260">
        <v>9</v>
      </c>
      <c r="L9" s="260">
        <v>9</v>
      </c>
      <c r="M9" s="260"/>
      <c r="N9" s="260">
        <v>9</v>
      </c>
      <c r="O9" s="260">
        <v>9</v>
      </c>
      <c r="P9" s="260">
        <v>10</v>
      </c>
      <c r="Q9" s="260"/>
      <c r="R9" s="260"/>
      <c r="S9" s="260"/>
      <c r="T9" s="260"/>
      <c r="U9" s="260"/>
      <c r="V9" s="260"/>
      <c r="W9" s="260"/>
      <c r="X9" s="260"/>
    </row>
    <row r="10" spans="1:24">
      <c r="A10" s="258">
        <v>3</v>
      </c>
      <c r="B10" s="259" t="s">
        <v>345</v>
      </c>
      <c r="C10" s="259" t="s">
        <v>346</v>
      </c>
      <c r="D10" s="260">
        <v>10</v>
      </c>
      <c r="E10" s="260">
        <v>8</v>
      </c>
      <c r="F10" s="260">
        <v>9</v>
      </c>
      <c r="G10" s="260">
        <v>10</v>
      </c>
      <c r="H10" s="260">
        <v>9</v>
      </c>
      <c r="I10" s="260">
        <v>10</v>
      </c>
      <c r="J10" s="260"/>
      <c r="K10" s="260">
        <v>9</v>
      </c>
      <c r="L10" s="260">
        <v>10</v>
      </c>
      <c r="M10" s="260"/>
      <c r="N10" s="260">
        <v>9</v>
      </c>
      <c r="O10" s="260">
        <v>10</v>
      </c>
      <c r="P10" s="260">
        <v>9</v>
      </c>
      <c r="Q10" s="260">
        <v>10</v>
      </c>
      <c r="R10" s="260">
        <v>10</v>
      </c>
      <c r="S10" s="260">
        <v>10</v>
      </c>
      <c r="T10" s="260">
        <v>10</v>
      </c>
      <c r="U10" s="260">
        <v>4</v>
      </c>
      <c r="V10" s="260"/>
      <c r="W10" s="260"/>
      <c r="X10" s="260">
        <v>10</v>
      </c>
    </row>
    <row r="11" spans="1:24">
      <c r="A11" s="258">
        <v>4</v>
      </c>
      <c r="B11" s="259" t="s">
        <v>347</v>
      </c>
      <c r="C11" s="259" t="s">
        <v>348</v>
      </c>
      <c r="D11" s="260"/>
      <c r="E11" s="260">
        <v>10</v>
      </c>
      <c r="F11" s="260">
        <v>9</v>
      </c>
      <c r="G11" s="260">
        <v>9</v>
      </c>
      <c r="H11" s="260">
        <v>7</v>
      </c>
      <c r="I11" s="260">
        <v>10</v>
      </c>
      <c r="J11" s="260"/>
      <c r="K11" s="260">
        <v>10</v>
      </c>
      <c r="L11" s="260"/>
      <c r="M11" s="260">
        <v>10</v>
      </c>
      <c r="N11" s="260"/>
      <c r="O11" s="260">
        <v>10</v>
      </c>
      <c r="P11" s="260">
        <v>10</v>
      </c>
      <c r="Q11" s="260">
        <v>8</v>
      </c>
      <c r="R11" s="260"/>
      <c r="S11" s="260">
        <v>10</v>
      </c>
      <c r="T11" s="260">
        <v>10</v>
      </c>
      <c r="U11" s="260"/>
      <c r="V11" s="260">
        <v>10</v>
      </c>
      <c r="W11" s="260"/>
      <c r="X11" s="260">
        <v>10</v>
      </c>
    </row>
    <row r="12" spans="1:24">
      <c r="A12" s="258">
        <v>5</v>
      </c>
      <c r="B12" s="259" t="s">
        <v>349</v>
      </c>
      <c r="C12" s="259" t="s">
        <v>350</v>
      </c>
      <c r="D12" s="260">
        <v>10</v>
      </c>
      <c r="E12" s="260">
        <v>10</v>
      </c>
      <c r="F12" s="260">
        <v>9</v>
      </c>
      <c r="G12" s="260">
        <v>5</v>
      </c>
      <c r="H12" s="260">
        <v>7</v>
      </c>
      <c r="I12" s="260"/>
      <c r="J12" s="260"/>
      <c r="K12" s="260">
        <v>10</v>
      </c>
      <c r="L12" s="260">
        <v>7</v>
      </c>
      <c r="M12" s="260">
        <v>10</v>
      </c>
      <c r="N12" s="260">
        <v>10</v>
      </c>
      <c r="O12" s="260">
        <v>10</v>
      </c>
      <c r="P12" s="260"/>
      <c r="Q12" s="260"/>
      <c r="R12" s="260">
        <v>10</v>
      </c>
      <c r="S12" s="260">
        <v>10</v>
      </c>
      <c r="T12" s="260">
        <v>10</v>
      </c>
      <c r="U12" s="260">
        <v>6</v>
      </c>
      <c r="V12" s="260">
        <v>10</v>
      </c>
      <c r="W12" s="260">
        <v>6</v>
      </c>
      <c r="X12" s="260"/>
    </row>
    <row r="13" spans="1:24">
      <c r="A13" s="258">
        <v>6</v>
      </c>
      <c r="B13" s="259" t="s">
        <v>351</v>
      </c>
      <c r="C13" s="259" t="s">
        <v>352</v>
      </c>
      <c r="D13" s="260">
        <v>3</v>
      </c>
      <c r="E13" s="260">
        <v>8</v>
      </c>
      <c r="F13" s="260">
        <v>10</v>
      </c>
      <c r="G13" s="260">
        <v>8</v>
      </c>
      <c r="H13" s="260">
        <v>5</v>
      </c>
      <c r="I13" s="260"/>
      <c r="J13" s="260"/>
      <c r="K13" s="260">
        <v>8</v>
      </c>
      <c r="L13" s="260">
        <v>10</v>
      </c>
      <c r="M13" s="260">
        <v>4</v>
      </c>
      <c r="N13" s="260"/>
      <c r="O13" s="260"/>
      <c r="P13" s="260">
        <v>8</v>
      </c>
      <c r="Q13" s="260">
        <v>5</v>
      </c>
      <c r="R13" s="260"/>
      <c r="S13" s="260">
        <v>10</v>
      </c>
      <c r="T13" s="260">
        <v>10</v>
      </c>
      <c r="U13" s="260">
        <v>6</v>
      </c>
      <c r="V13" s="260">
        <v>10</v>
      </c>
      <c r="W13" s="260"/>
      <c r="X13" s="260">
        <v>10</v>
      </c>
    </row>
    <row r="14" spans="1:24">
      <c r="A14" s="258">
        <v>7</v>
      </c>
      <c r="B14" s="259" t="s">
        <v>353</v>
      </c>
      <c r="C14" s="259" t="s">
        <v>354</v>
      </c>
      <c r="D14" s="260">
        <v>10</v>
      </c>
      <c r="E14" s="260">
        <v>3</v>
      </c>
      <c r="F14" s="260">
        <v>7</v>
      </c>
      <c r="G14" s="260">
        <v>5</v>
      </c>
      <c r="H14" s="260"/>
      <c r="I14" s="260"/>
      <c r="J14" s="260"/>
      <c r="K14" s="260">
        <v>7</v>
      </c>
      <c r="L14" s="260">
        <v>7</v>
      </c>
      <c r="M14" s="260">
        <v>10</v>
      </c>
      <c r="N14" s="260"/>
      <c r="O14" s="260">
        <v>9</v>
      </c>
      <c r="P14" s="260">
        <v>9</v>
      </c>
      <c r="Q14" s="260"/>
      <c r="R14" s="260"/>
      <c r="S14" s="260"/>
      <c r="T14" s="260"/>
      <c r="U14" s="260"/>
      <c r="V14" s="260"/>
      <c r="W14" s="260"/>
      <c r="X14" s="260"/>
    </row>
    <row r="15" spans="1:24">
      <c r="A15" s="258">
        <v>8</v>
      </c>
      <c r="B15" s="259" t="s">
        <v>355</v>
      </c>
      <c r="C15" s="259" t="s">
        <v>356</v>
      </c>
      <c r="D15" s="260">
        <v>7</v>
      </c>
      <c r="E15" s="260">
        <v>3</v>
      </c>
      <c r="F15" s="260">
        <v>10</v>
      </c>
      <c r="G15" s="260">
        <v>4</v>
      </c>
      <c r="H15" s="260">
        <v>6</v>
      </c>
      <c r="I15" s="260">
        <v>9</v>
      </c>
      <c r="J15" s="260"/>
      <c r="K15" s="260">
        <v>9</v>
      </c>
      <c r="L15" s="260"/>
      <c r="M15" s="260"/>
      <c r="N15" s="260">
        <v>10</v>
      </c>
      <c r="O15" s="260">
        <v>10</v>
      </c>
      <c r="P15" s="260">
        <v>8</v>
      </c>
      <c r="Q15" s="260">
        <v>10</v>
      </c>
      <c r="R15" s="260"/>
      <c r="S15" s="260">
        <v>10</v>
      </c>
      <c r="T15" s="260">
        <v>10</v>
      </c>
      <c r="U15" s="260"/>
      <c r="V15" s="260">
        <v>10</v>
      </c>
      <c r="W15" s="260"/>
      <c r="X15" s="260">
        <v>9</v>
      </c>
    </row>
    <row r="16" spans="1:24">
      <c r="A16" s="258">
        <v>9</v>
      </c>
      <c r="B16" s="259" t="s">
        <v>357</v>
      </c>
      <c r="C16" s="259" t="s">
        <v>358</v>
      </c>
      <c r="D16" s="260">
        <v>7</v>
      </c>
      <c r="E16" s="260">
        <v>5</v>
      </c>
      <c r="F16" s="260">
        <v>8</v>
      </c>
      <c r="G16" s="260"/>
      <c r="H16" s="260"/>
      <c r="I16" s="260">
        <v>3</v>
      </c>
      <c r="J16" s="260">
        <v>9</v>
      </c>
      <c r="K16" s="260">
        <v>9</v>
      </c>
      <c r="L16" s="260">
        <v>5</v>
      </c>
      <c r="M16" s="260">
        <v>6</v>
      </c>
      <c r="N16" s="260">
        <v>4</v>
      </c>
      <c r="O16" s="260">
        <v>0</v>
      </c>
      <c r="P16" s="260">
        <v>4</v>
      </c>
      <c r="Q16" s="260">
        <v>6</v>
      </c>
      <c r="R16" s="260"/>
      <c r="S16" s="260">
        <v>9</v>
      </c>
      <c r="T16" s="260">
        <v>4</v>
      </c>
      <c r="U16" s="260"/>
      <c r="V16" s="260">
        <v>6</v>
      </c>
      <c r="W16" s="260"/>
      <c r="X16" s="260"/>
    </row>
    <row r="17" spans="1:24">
      <c r="A17" s="258">
        <v>10</v>
      </c>
      <c r="B17" s="259" t="s">
        <v>359</v>
      </c>
      <c r="C17" s="259" t="s">
        <v>360</v>
      </c>
      <c r="D17" s="260">
        <v>10</v>
      </c>
      <c r="E17" s="260">
        <v>3</v>
      </c>
      <c r="F17" s="260">
        <v>8</v>
      </c>
      <c r="G17" s="260">
        <v>5</v>
      </c>
      <c r="H17" s="260"/>
      <c r="I17" s="260"/>
      <c r="J17" s="260"/>
      <c r="K17" s="260"/>
      <c r="L17" s="260"/>
      <c r="M17" s="260">
        <v>8</v>
      </c>
      <c r="N17" s="260">
        <v>4</v>
      </c>
      <c r="O17" s="260">
        <v>10</v>
      </c>
      <c r="P17" s="260">
        <v>5</v>
      </c>
      <c r="Q17" s="260">
        <v>10</v>
      </c>
      <c r="R17" s="260"/>
      <c r="S17" s="260"/>
      <c r="T17" s="260">
        <v>10</v>
      </c>
      <c r="U17" s="260">
        <v>4</v>
      </c>
      <c r="V17" s="260"/>
      <c r="W17" s="260">
        <v>10</v>
      </c>
      <c r="X17" s="260">
        <v>10</v>
      </c>
    </row>
    <row r="18" spans="1:24">
      <c r="A18" s="258">
        <v>11</v>
      </c>
      <c r="B18" s="259" t="s">
        <v>361</v>
      </c>
      <c r="C18" s="259" t="s">
        <v>362</v>
      </c>
      <c r="D18" s="260">
        <v>7</v>
      </c>
      <c r="E18" s="260">
        <v>8</v>
      </c>
      <c r="F18" s="260">
        <v>9</v>
      </c>
      <c r="G18" s="260">
        <v>9</v>
      </c>
      <c r="H18" s="260">
        <v>7</v>
      </c>
      <c r="I18" s="260"/>
      <c r="J18" s="260">
        <v>8</v>
      </c>
      <c r="K18" s="260">
        <v>9</v>
      </c>
      <c r="L18" s="260"/>
      <c r="M18" s="260"/>
      <c r="N18" s="260">
        <v>10</v>
      </c>
      <c r="O18" s="260">
        <v>6</v>
      </c>
      <c r="P18" s="260">
        <v>10</v>
      </c>
      <c r="Q18" s="260">
        <v>8</v>
      </c>
      <c r="R18" s="260"/>
      <c r="S18" s="260">
        <v>10</v>
      </c>
      <c r="T18" s="260">
        <v>10</v>
      </c>
      <c r="U18" s="260">
        <v>8</v>
      </c>
      <c r="V18" s="260">
        <v>8</v>
      </c>
      <c r="W18" s="260"/>
      <c r="X18" s="260">
        <v>10</v>
      </c>
    </row>
    <row r="19" spans="1:24">
      <c r="A19" s="258">
        <v>12</v>
      </c>
      <c r="B19" s="259" t="s">
        <v>363</v>
      </c>
      <c r="C19" s="259" t="s">
        <v>364</v>
      </c>
      <c r="D19" s="260">
        <v>10</v>
      </c>
      <c r="E19" s="260"/>
      <c r="F19" s="260">
        <v>9</v>
      </c>
      <c r="G19" s="260">
        <v>9</v>
      </c>
      <c r="H19" s="260">
        <v>7</v>
      </c>
      <c r="I19" s="260">
        <v>10</v>
      </c>
      <c r="J19" s="260"/>
      <c r="K19" s="260">
        <v>10</v>
      </c>
      <c r="L19" s="260">
        <v>8</v>
      </c>
      <c r="M19" s="260">
        <v>10</v>
      </c>
      <c r="N19" s="260"/>
      <c r="O19" s="260">
        <v>10</v>
      </c>
      <c r="P19" s="260">
        <v>6</v>
      </c>
      <c r="Q19" s="260">
        <v>10</v>
      </c>
      <c r="R19" s="260">
        <v>6</v>
      </c>
      <c r="S19" s="260">
        <v>10</v>
      </c>
      <c r="T19" s="260">
        <v>6</v>
      </c>
      <c r="U19" s="260">
        <v>4</v>
      </c>
      <c r="V19" s="260"/>
      <c r="W19" s="260"/>
      <c r="X19" s="260">
        <v>10</v>
      </c>
    </row>
    <row r="20" spans="1:24">
      <c r="A20" s="258">
        <v>13</v>
      </c>
      <c r="B20" s="259" t="s">
        <v>365</v>
      </c>
      <c r="C20" s="259" t="s">
        <v>366</v>
      </c>
      <c r="D20" s="260">
        <v>10</v>
      </c>
      <c r="E20" s="260">
        <v>3</v>
      </c>
      <c r="F20" s="260">
        <v>10</v>
      </c>
      <c r="G20" s="260">
        <v>4</v>
      </c>
      <c r="H20" s="260">
        <v>9</v>
      </c>
      <c r="I20" s="260">
        <v>7</v>
      </c>
      <c r="J20" s="260"/>
      <c r="K20" s="260">
        <v>9</v>
      </c>
      <c r="L20" s="260">
        <v>5</v>
      </c>
      <c r="M20" s="260"/>
      <c r="N20" s="260">
        <v>8</v>
      </c>
      <c r="O20" s="260">
        <v>9</v>
      </c>
      <c r="P20" s="260">
        <v>9</v>
      </c>
      <c r="Q20" s="260">
        <v>8</v>
      </c>
      <c r="R20" s="260">
        <v>8</v>
      </c>
      <c r="S20" s="260">
        <v>10</v>
      </c>
      <c r="T20" s="260">
        <v>10</v>
      </c>
      <c r="U20" s="260">
        <v>8</v>
      </c>
      <c r="V20" s="260">
        <v>8</v>
      </c>
      <c r="W20" s="260"/>
      <c r="X20" s="260">
        <v>10</v>
      </c>
    </row>
    <row r="21" spans="1:24">
      <c r="A21" s="258">
        <v>14</v>
      </c>
      <c r="B21" s="259" t="s">
        <v>367</v>
      </c>
      <c r="C21" s="259" t="s">
        <v>368</v>
      </c>
      <c r="D21" s="260">
        <v>10</v>
      </c>
      <c r="E21" s="260">
        <v>8</v>
      </c>
      <c r="F21" s="260">
        <v>9</v>
      </c>
      <c r="G21" s="260">
        <v>10</v>
      </c>
      <c r="H21" s="260">
        <v>10</v>
      </c>
      <c r="I21" s="260">
        <v>8</v>
      </c>
      <c r="J21" s="260">
        <v>9</v>
      </c>
      <c r="K21" s="260"/>
      <c r="L21" s="260">
        <v>9</v>
      </c>
      <c r="M21" s="260">
        <v>10</v>
      </c>
      <c r="N21" s="260">
        <v>9</v>
      </c>
      <c r="O21" s="260">
        <v>10</v>
      </c>
      <c r="P21" s="260"/>
      <c r="Q21" s="260"/>
      <c r="R21" s="260"/>
      <c r="S21" s="260"/>
      <c r="T21" s="260"/>
      <c r="U21" s="260"/>
      <c r="V21" s="260"/>
      <c r="W21" s="260"/>
      <c r="X21" s="260"/>
    </row>
    <row r="22" spans="1:24">
      <c r="A22" s="258">
        <v>15</v>
      </c>
      <c r="B22" s="259" t="s">
        <v>369</v>
      </c>
      <c r="C22" s="259" t="s">
        <v>370</v>
      </c>
      <c r="D22" s="260">
        <v>10</v>
      </c>
      <c r="E22" s="260">
        <v>4</v>
      </c>
      <c r="F22" s="260">
        <v>9</v>
      </c>
      <c r="G22" s="260">
        <v>10</v>
      </c>
      <c r="H22" s="260">
        <v>6</v>
      </c>
      <c r="I22" s="260">
        <v>10</v>
      </c>
      <c r="J22" s="260"/>
      <c r="K22" s="260">
        <v>10</v>
      </c>
      <c r="L22" s="260">
        <v>4</v>
      </c>
      <c r="M22" s="260"/>
      <c r="N22" s="260">
        <v>8</v>
      </c>
      <c r="O22" s="260">
        <v>10</v>
      </c>
      <c r="P22" s="260">
        <v>10</v>
      </c>
      <c r="Q22" s="260"/>
      <c r="R22" s="260">
        <v>10</v>
      </c>
      <c r="S22" s="260">
        <v>10</v>
      </c>
      <c r="T22" s="260"/>
      <c r="U22" s="260">
        <v>10</v>
      </c>
      <c r="V22" s="260">
        <v>10</v>
      </c>
      <c r="W22" s="260"/>
      <c r="X22" s="260">
        <v>10</v>
      </c>
    </row>
    <row r="23" spans="1:24">
      <c r="A23" s="258">
        <v>16</v>
      </c>
      <c r="B23" s="259" t="s">
        <v>371</v>
      </c>
      <c r="C23" s="259" t="s">
        <v>372</v>
      </c>
      <c r="D23" s="260"/>
      <c r="E23" s="260"/>
      <c r="F23" s="260"/>
      <c r="G23" s="260"/>
      <c r="H23" s="260"/>
      <c r="I23" s="260">
        <v>7</v>
      </c>
      <c r="J23" s="260">
        <v>9</v>
      </c>
      <c r="K23" s="260"/>
      <c r="L23" s="260">
        <v>9</v>
      </c>
      <c r="M23" s="260">
        <v>7</v>
      </c>
      <c r="N23" s="260">
        <v>4</v>
      </c>
      <c r="O23" s="260">
        <v>6</v>
      </c>
      <c r="P23" s="260"/>
      <c r="Q23" s="260">
        <v>6</v>
      </c>
      <c r="R23" s="260"/>
      <c r="S23" s="260">
        <v>10</v>
      </c>
      <c r="T23" s="260"/>
      <c r="U23" s="260">
        <v>8</v>
      </c>
      <c r="V23" s="260">
        <v>10</v>
      </c>
      <c r="W23" s="260"/>
      <c r="X23" s="260">
        <v>10</v>
      </c>
    </row>
    <row r="24" spans="1:24">
      <c r="A24" s="258">
        <v>17</v>
      </c>
      <c r="B24" s="259" t="s">
        <v>373</v>
      </c>
      <c r="C24" s="259" t="s">
        <v>374</v>
      </c>
      <c r="D24" s="260">
        <v>2</v>
      </c>
      <c r="E24" s="260">
        <v>10</v>
      </c>
      <c r="F24" s="260">
        <v>9</v>
      </c>
      <c r="G24" s="260">
        <v>9</v>
      </c>
      <c r="H24" s="260">
        <v>10</v>
      </c>
      <c r="I24" s="260">
        <v>9</v>
      </c>
      <c r="J24" s="260"/>
      <c r="K24" s="260">
        <v>7</v>
      </c>
      <c r="L24" s="260"/>
      <c r="M24" s="260"/>
      <c r="N24" s="260">
        <v>10</v>
      </c>
      <c r="O24" s="260">
        <v>4</v>
      </c>
      <c r="P24" s="260">
        <v>10</v>
      </c>
      <c r="Q24" s="260"/>
      <c r="R24" s="260"/>
      <c r="S24" s="260"/>
      <c r="T24" s="260"/>
      <c r="U24" s="260"/>
      <c r="V24" s="260"/>
      <c r="W24" s="260"/>
      <c r="X24" s="260"/>
    </row>
    <row r="25" spans="1:24">
      <c r="A25" s="258">
        <v>18</v>
      </c>
      <c r="B25" s="259" t="s">
        <v>375</v>
      </c>
      <c r="C25" s="259" t="s">
        <v>376</v>
      </c>
      <c r="D25" s="260">
        <v>10</v>
      </c>
      <c r="E25" s="260">
        <v>10</v>
      </c>
      <c r="F25" s="260">
        <v>10</v>
      </c>
      <c r="G25" s="260">
        <v>10</v>
      </c>
      <c r="H25" s="260">
        <v>10</v>
      </c>
      <c r="I25" s="260"/>
      <c r="J25" s="260">
        <v>8</v>
      </c>
      <c r="K25" s="260">
        <v>5</v>
      </c>
      <c r="L25" s="260"/>
      <c r="M25" s="260">
        <v>10</v>
      </c>
      <c r="N25" s="260">
        <v>2</v>
      </c>
      <c r="O25" s="260">
        <v>10</v>
      </c>
      <c r="P25" s="260">
        <v>8</v>
      </c>
      <c r="Q25" s="260"/>
      <c r="R25" s="260"/>
      <c r="S25" s="260"/>
      <c r="T25" s="260"/>
      <c r="U25" s="260"/>
      <c r="V25" s="260"/>
      <c r="W25" s="260"/>
      <c r="X25" s="260"/>
    </row>
    <row r="26" spans="1:24">
      <c r="A26" s="258">
        <v>19</v>
      </c>
      <c r="B26" s="259" t="s">
        <v>377</v>
      </c>
      <c r="C26" s="259" t="s">
        <v>378</v>
      </c>
      <c r="D26" s="260">
        <v>10</v>
      </c>
      <c r="E26" s="260">
        <v>9</v>
      </c>
      <c r="F26" s="260">
        <v>9</v>
      </c>
      <c r="G26" s="260">
        <v>10</v>
      </c>
      <c r="H26" s="260">
        <v>7</v>
      </c>
      <c r="I26" s="260">
        <v>10</v>
      </c>
      <c r="J26" s="260">
        <v>10</v>
      </c>
      <c r="K26" s="260"/>
      <c r="L26" s="260"/>
      <c r="M26" s="260">
        <v>10</v>
      </c>
      <c r="N26" s="260">
        <v>10</v>
      </c>
      <c r="O26" s="260">
        <v>10</v>
      </c>
      <c r="P26" s="260"/>
      <c r="Q26" s="260"/>
      <c r="R26" s="260"/>
      <c r="S26" s="260"/>
      <c r="T26" s="260"/>
      <c r="U26" s="260"/>
      <c r="V26" s="260"/>
      <c r="W26" s="260"/>
      <c r="X26" s="260"/>
    </row>
    <row r="27" spans="1:24">
      <c r="A27" s="258">
        <v>20</v>
      </c>
      <c r="B27" s="259" t="s">
        <v>379</v>
      </c>
      <c r="C27" s="259" t="s">
        <v>380</v>
      </c>
      <c r="D27" s="260">
        <v>10</v>
      </c>
      <c r="E27" s="260">
        <v>10</v>
      </c>
      <c r="F27" s="260">
        <v>9</v>
      </c>
      <c r="G27" s="260">
        <v>10</v>
      </c>
      <c r="H27" s="260">
        <v>9</v>
      </c>
      <c r="I27" s="260">
        <v>10</v>
      </c>
      <c r="J27" s="260">
        <v>10</v>
      </c>
      <c r="K27" s="260">
        <v>9</v>
      </c>
      <c r="L27" s="260"/>
      <c r="M27" s="260">
        <v>10</v>
      </c>
      <c r="N27" s="260">
        <v>10</v>
      </c>
      <c r="O27" s="260">
        <v>10</v>
      </c>
      <c r="P27" s="260"/>
      <c r="Q27" s="260"/>
      <c r="R27" s="260"/>
      <c r="S27" s="260"/>
      <c r="T27" s="260"/>
      <c r="U27" s="260"/>
      <c r="V27" s="260"/>
      <c r="W27" s="260"/>
      <c r="X27" s="260"/>
    </row>
    <row r="28" spans="1:24">
      <c r="A28" s="258">
        <v>21</v>
      </c>
      <c r="B28" s="259" t="s">
        <v>381</v>
      </c>
      <c r="C28" s="259" t="s">
        <v>382</v>
      </c>
      <c r="D28" s="260">
        <v>10</v>
      </c>
      <c r="E28" s="260">
        <v>3</v>
      </c>
      <c r="F28" s="260">
        <v>7</v>
      </c>
      <c r="G28" s="260">
        <v>7</v>
      </c>
      <c r="H28" s="260">
        <v>5</v>
      </c>
      <c r="I28" s="260">
        <v>5</v>
      </c>
      <c r="J28" s="260">
        <v>7</v>
      </c>
      <c r="K28" s="260">
        <v>5</v>
      </c>
      <c r="L28" s="260">
        <v>5</v>
      </c>
      <c r="M28" s="260"/>
      <c r="N28" s="260">
        <v>6</v>
      </c>
      <c r="O28" s="260">
        <v>9</v>
      </c>
      <c r="P28" s="260"/>
      <c r="Q28" s="260">
        <v>10</v>
      </c>
      <c r="R28" s="260"/>
      <c r="S28" s="260">
        <v>10</v>
      </c>
      <c r="T28" s="260"/>
      <c r="U28" s="260">
        <v>8</v>
      </c>
      <c r="V28" s="260">
        <v>6</v>
      </c>
      <c r="W28" s="260"/>
      <c r="X28" s="260">
        <v>10</v>
      </c>
    </row>
    <row r="29" spans="1:24">
      <c r="A29" s="258">
        <v>22</v>
      </c>
      <c r="B29" s="259" t="s">
        <v>383</v>
      </c>
      <c r="C29" s="259" t="s">
        <v>384</v>
      </c>
      <c r="D29" s="260">
        <v>7</v>
      </c>
      <c r="E29" s="260"/>
      <c r="F29" s="260">
        <v>9</v>
      </c>
      <c r="G29" s="260">
        <v>7</v>
      </c>
      <c r="H29" s="260">
        <v>5</v>
      </c>
      <c r="I29" s="260">
        <v>8</v>
      </c>
      <c r="J29" s="260"/>
      <c r="K29" s="260">
        <v>8</v>
      </c>
      <c r="L29" s="260"/>
      <c r="M29" s="260"/>
      <c r="N29" s="260">
        <v>4</v>
      </c>
      <c r="O29" s="260">
        <v>4</v>
      </c>
      <c r="P29" s="260">
        <v>4</v>
      </c>
      <c r="Q29" s="260">
        <v>8</v>
      </c>
      <c r="R29" s="260"/>
      <c r="S29" s="260">
        <v>8</v>
      </c>
      <c r="T29" s="260">
        <v>8</v>
      </c>
      <c r="U29" s="260"/>
      <c r="V29" s="260">
        <v>8</v>
      </c>
      <c r="W29" s="260"/>
      <c r="X29" s="260"/>
    </row>
    <row r="30" spans="1:24">
      <c r="A30" s="258">
        <v>23</v>
      </c>
      <c r="B30" s="259" t="s">
        <v>385</v>
      </c>
      <c r="C30" s="259" t="s">
        <v>386</v>
      </c>
      <c r="D30" s="260"/>
      <c r="E30" s="260"/>
      <c r="F30" s="260"/>
      <c r="G30" s="260"/>
      <c r="H30" s="260"/>
      <c r="I30" s="260"/>
      <c r="J30" s="260">
        <v>8</v>
      </c>
      <c r="K30" s="260">
        <v>7</v>
      </c>
      <c r="L30" s="260"/>
      <c r="M30" s="260">
        <v>10</v>
      </c>
      <c r="N30" s="260">
        <v>4</v>
      </c>
      <c r="O30" s="260">
        <v>10</v>
      </c>
      <c r="P30" s="260"/>
      <c r="Q30" s="260">
        <v>5</v>
      </c>
      <c r="R30" s="260">
        <v>2</v>
      </c>
      <c r="S30" s="260">
        <v>10</v>
      </c>
      <c r="T30" s="260">
        <v>5</v>
      </c>
      <c r="U30" s="260">
        <v>2</v>
      </c>
      <c r="V30" s="260">
        <v>8</v>
      </c>
      <c r="W30" s="260"/>
      <c r="X30" s="260">
        <v>10</v>
      </c>
    </row>
    <row r="31" spans="1:24">
      <c r="A31" s="258">
        <v>24</v>
      </c>
      <c r="B31" s="259" t="s">
        <v>387</v>
      </c>
      <c r="C31" s="259" t="s">
        <v>388</v>
      </c>
      <c r="D31" s="260"/>
      <c r="E31" s="260"/>
      <c r="F31" s="260"/>
      <c r="G31" s="260"/>
      <c r="H31" s="260"/>
      <c r="I31" s="260"/>
      <c r="J31" s="260">
        <v>7</v>
      </c>
      <c r="K31" s="260"/>
      <c r="L31" s="260"/>
      <c r="M31" s="260"/>
      <c r="N31" s="260">
        <v>6</v>
      </c>
      <c r="O31" s="260">
        <v>10</v>
      </c>
      <c r="P31" s="260">
        <v>5</v>
      </c>
      <c r="Q31" s="260">
        <v>8</v>
      </c>
      <c r="R31" s="260">
        <v>4</v>
      </c>
      <c r="S31" s="260">
        <v>10</v>
      </c>
      <c r="T31" s="260"/>
      <c r="U31" s="260"/>
      <c r="V31" s="260">
        <v>8</v>
      </c>
      <c r="W31" s="260">
        <v>10</v>
      </c>
      <c r="X31" s="260"/>
    </row>
    <row r="32" spans="1:24">
      <c r="A32" s="258">
        <v>25</v>
      </c>
      <c r="B32" s="259" t="s">
        <v>389</v>
      </c>
      <c r="C32" s="259" t="s">
        <v>390</v>
      </c>
      <c r="D32" s="260"/>
      <c r="E32" s="260"/>
      <c r="F32" s="260"/>
      <c r="G32" s="260"/>
      <c r="H32" s="260"/>
      <c r="I32" s="260">
        <v>9</v>
      </c>
      <c r="J32" s="260">
        <v>7</v>
      </c>
      <c r="K32" s="260"/>
      <c r="L32" s="260"/>
      <c r="M32" s="260"/>
      <c r="N32" s="260">
        <v>4</v>
      </c>
      <c r="O32" s="260">
        <v>9</v>
      </c>
      <c r="P32" s="260">
        <v>4</v>
      </c>
      <c r="Q32" s="260"/>
      <c r="R32" s="260">
        <v>8</v>
      </c>
      <c r="S32" s="260">
        <v>10</v>
      </c>
      <c r="T32" s="260">
        <v>8</v>
      </c>
      <c r="U32" s="260">
        <v>10</v>
      </c>
      <c r="V32" s="260">
        <v>8</v>
      </c>
      <c r="W32" s="260"/>
      <c r="X32" s="260">
        <v>10</v>
      </c>
    </row>
    <row r="33" spans="1:24">
      <c r="A33" s="258">
        <v>26</v>
      </c>
      <c r="B33" s="259" t="s">
        <v>391</v>
      </c>
      <c r="C33" s="259" t="s">
        <v>392</v>
      </c>
      <c r="D33" s="260">
        <v>9</v>
      </c>
      <c r="E33" s="260">
        <v>9</v>
      </c>
      <c r="F33" s="260"/>
      <c r="G33" s="260"/>
      <c r="H33" s="260"/>
      <c r="I33" s="260">
        <v>8</v>
      </c>
      <c r="J33" s="260"/>
      <c r="K33" s="260">
        <v>9</v>
      </c>
      <c r="L33" s="260"/>
      <c r="M33" s="260"/>
      <c r="N33" s="260">
        <v>4</v>
      </c>
      <c r="O33" s="260"/>
      <c r="P33" s="260">
        <v>4</v>
      </c>
      <c r="Q33" s="260">
        <v>5</v>
      </c>
      <c r="R33" s="260"/>
      <c r="S33" s="260">
        <v>10</v>
      </c>
      <c r="T33" s="260">
        <v>10</v>
      </c>
      <c r="U33" s="260">
        <v>4</v>
      </c>
      <c r="V33" s="260">
        <v>9</v>
      </c>
      <c r="W33" s="260"/>
      <c r="X33" s="260">
        <v>10</v>
      </c>
    </row>
    <row r="34" spans="1:24">
      <c r="A34" s="258">
        <v>27</v>
      </c>
      <c r="B34" s="259" t="s">
        <v>393</v>
      </c>
      <c r="C34" s="259" t="s">
        <v>394</v>
      </c>
      <c r="D34" s="260">
        <v>10</v>
      </c>
      <c r="E34" s="260">
        <v>8</v>
      </c>
      <c r="F34" s="260">
        <v>9</v>
      </c>
      <c r="G34" s="260">
        <v>9</v>
      </c>
      <c r="H34" s="260">
        <v>9</v>
      </c>
      <c r="I34" s="260">
        <v>9</v>
      </c>
      <c r="J34" s="260">
        <v>8</v>
      </c>
      <c r="K34" s="260"/>
      <c r="L34" s="260"/>
      <c r="M34" s="260">
        <v>10</v>
      </c>
      <c r="N34" s="260">
        <v>4</v>
      </c>
      <c r="O34" s="260">
        <v>9</v>
      </c>
      <c r="P34" s="260">
        <v>4</v>
      </c>
      <c r="Q34" s="260">
        <v>8</v>
      </c>
      <c r="R34" s="260">
        <v>8</v>
      </c>
      <c r="S34" s="260">
        <v>10</v>
      </c>
      <c r="T34" s="260"/>
      <c r="U34" s="260">
        <v>8</v>
      </c>
      <c r="V34" s="260">
        <v>8</v>
      </c>
      <c r="W34" s="260"/>
      <c r="X34" s="260"/>
    </row>
    <row r="35" spans="1:24">
      <c r="A35" s="258">
        <v>28</v>
      </c>
      <c r="B35" s="259" t="s">
        <v>395</v>
      </c>
      <c r="C35" s="259" t="s">
        <v>396</v>
      </c>
      <c r="D35" s="260">
        <v>10</v>
      </c>
      <c r="E35" s="260">
        <v>2</v>
      </c>
      <c r="F35" s="260">
        <v>7</v>
      </c>
      <c r="G35" s="260"/>
      <c r="H35" s="260"/>
      <c r="I35" s="260">
        <v>7</v>
      </c>
      <c r="J35" s="260">
        <v>5</v>
      </c>
      <c r="K35" s="260"/>
      <c r="L35" s="260"/>
      <c r="M35" s="260"/>
      <c r="N35" s="260">
        <v>4</v>
      </c>
      <c r="O35" s="260">
        <v>4</v>
      </c>
      <c r="P35" s="260">
        <v>5</v>
      </c>
      <c r="Q35" s="260">
        <v>10</v>
      </c>
      <c r="R35" s="260"/>
      <c r="S35" s="260">
        <v>4</v>
      </c>
      <c r="T35" s="260">
        <v>10</v>
      </c>
      <c r="U35" s="260">
        <v>3</v>
      </c>
      <c r="V35" s="260">
        <v>6</v>
      </c>
      <c r="W35" s="260">
        <v>4</v>
      </c>
      <c r="X35" s="260"/>
    </row>
    <row r="36" spans="1:24">
      <c r="A36" s="258">
        <v>29</v>
      </c>
      <c r="B36" s="259" t="s">
        <v>397</v>
      </c>
      <c r="C36" s="259" t="s">
        <v>398</v>
      </c>
      <c r="D36" s="260">
        <v>9</v>
      </c>
      <c r="E36" s="260"/>
      <c r="F36" s="260">
        <v>9</v>
      </c>
      <c r="G36" s="260">
        <v>9</v>
      </c>
      <c r="H36" s="260">
        <v>7</v>
      </c>
      <c r="I36" s="260"/>
      <c r="J36" s="260">
        <v>5</v>
      </c>
      <c r="K36" s="260"/>
      <c r="L36" s="260">
        <v>5</v>
      </c>
      <c r="M36" s="260"/>
      <c r="N36" s="260">
        <v>4</v>
      </c>
      <c r="O36" s="260">
        <v>6</v>
      </c>
      <c r="P36" s="260">
        <v>4</v>
      </c>
      <c r="Q36" s="260">
        <v>4</v>
      </c>
      <c r="R36" s="260"/>
      <c r="S36" s="260">
        <v>6</v>
      </c>
      <c r="T36" s="260"/>
      <c r="U36" s="260">
        <v>8</v>
      </c>
      <c r="V36" s="260">
        <v>8</v>
      </c>
      <c r="W36" s="260">
        <v>8</v>
      </c>
      <c r="X36" s="260"/>
    </row>
    <row r="37" spans="1:24">
      <c r="A37" s="258">
        <v>30</v>
      </c>
      <c r="B37" s="259" t="s">
        <v>399</v>
      </c>
      <c r="C37" s="259" t="s">
        <v>400</v>
      </c>
      <c r="D37" s="260">
        <v>9</v>
      </c>
      <c r="E37" s="260">
        <v>8</v>
      </c>
      <c r="F37" s="260">
        <v>9</v>
      </c>
      <c r="G37" s="260">
        <v>7</v>
      </c>
      <c r="H37" s="260">
        <v>7</v>
      </c>
      <c r="I37" s="260"/>
      <c r="J37" s="260"/>
      <c r="K37" s="260">
        <v>5</v>
      </c>
      <c r="L37" s="260">
        <v>8</v>
      </c>
      <c r="M37" s="260"/>
      <c r="N37" s="260">
        <v>10</v>
      </c>
      <c r="O37" s="260">
        <v>7</v>
      </c>
      <c r="P37" s="260"/>
      <c r="Q37" s="260">
        <v>8</v>
      </c>
      <c r="R37" s="260">
        <v>8</v>
      </c>
      <c r="S37" s="260">
        <v>10</v>
      </c>
      <c r="T37" s="260">
        <v>5</v>
      </c>
      <c r="U37" s="260">
        <v>5</v>
      </c>
      <c r="V37" s="260"/>
      <c r="W37" s="260"/>
      <c r="X37" s="260">
        <v>10</v>
      </c>
    </row>
    <row r="38" spans="1:24">
      <c r="A38" s="258">
        <v>31</v>
      </c>
      <c r="B38" s="259" t="s">
        <v>401</v>
      </c>
      <c r="C38" s="259" t="s">
        <v>402</v>
      </c>
      <c r="D38" s="260">
        <v>8</v>
      </c>
      <c r="E38" s="260">
        <v>5</v>
      </c>
      <c r="F38" s="260">
        <v>9</v>
      </c>
      <c r="G38" s="260">
        <v>5</v>
      </c>
      <c r="H38" s="260">
        <v>6</v>
      </c>
      <c r="I38" s="260">
        <v>9</v>
      </c>
      <c r="J38" s="260"/>
      <c r="K38" s="260"/>
      <c r="L38" s="260">
        <v>8</v>
      </c>
      <c r="M38" s="260">
        <v>10</v>
      </c>
      <c r="N38" s="260">
        <v>9</v>
      </c>
      <c r="O38" s="260">
        <v>9</v>
      </c>
      <c r="P38" s="260">
        <v>8</v>
      </c>
      <c r="Q38" s="260">
        <v>8</v>
      </c>
      <c r="R38" s="260"/>
      <c r="S38" s="260">
        <v>8</v>
      </c>
      <c r="T38" s="260">
        <v>10</v>
      </c>
      <c r="U38" s="260">
        <v>8</v>
      </c>
      <c r="V38" s="260"/>
      <c r="W38" s="260"/>
      <c r="X38" s="260">
        <v>8</v>
      </c>
    </row>
    <row r="39" spans="1:24">
      <c r="A39" s="258">
        <v>32</v>
      </c>
      <c r="B39" s="259" t="s">
        <v>403</v>
      </c>
      <c r="C39" s="259" t="s">
        <v>404</v>
      </c>
      <c r="D39" s="260"/>
      <c r="E39" s="260"/>
      <c r="F39" s="260">
        <v>6</v>
      </c>
      <c r="G39" s="260">
        <v>7</v>
      </c>
      <c r="H39" s="260">
        <v>6</v>
      </c>
      <c r="I39" s="260"/>
      <c r="J39" s="260">
        <v>9</v>
      </c>
      <c r="K39" s="260">
        <v>10</v>
      </c>
      <c r="L39" s="260"/>
      <c r="M39" s="260"/>
      <c r="N39" s="260">
        <v>10</v>
      </c>
      <c r="O39" s="260">
        <v>10</v>
      </c>
      <c r="P39" s="260">
        <v>10</v>
      </c>
      <c r="Q39" s="260">
        <v>10</v>
      </c>
      <c r="R39" s="260">
        <v>8</v>
      </c>
      <c r="S39" s="260">
        <v>10</v>
      </c>
      <c r="T39" s="260"/>
      <c r="U39" s="260"/>
      <c r="V39" s="260">
        <v>8</v>
      </c>
      <c r="W39" s="260"/>
      <c r="X39" s="260">
        <v>6</v>
      </c>
    </row>
    <row r="40" spans="1:24">
      <c r="A40" s="258">
        <v>33</v>
      </c>
      <c r="B40" s="259" t="s">
        <v>405</v>
      </c>
      <c r="C40" s="259" t="s">
        <v>406</v>
      </c>
      <c r="D40" s="260"/>
      <c r="E40" s="260"/>
      <c r="F40" s="260"/>
      <c r="G40" s="260"/>
      <c r="H40" s="260"/>
      <c r="I40" s="260">
        <v>4</v>
      </c>
      <c r="J40" s="260">
        <v>6</v>
      </c>
      <c r="K40" s="260"/>
      <c r="L40" s="260"/>
      <c r="M40" s="260">
        <v>2</v>
      </c>
      <c r="N40" s="260">
        <v>4</v>
      </c>
      <c r="O40" s="260">
        <v>5</v>
      </c>
      <c r="P40" s="260">
        <v>4</v>
      </c>
      <c r="Q40" s="260">
        <v>8</v>
      </c>
      <c r="R40" s="260">
        <v>8</v>
      </c>
      <c r="S40" s="260">
        <v>10</v>
      </c>
      <c r="T40" s="260">
        <v>3</v>
      </c>
      <c r="U40" s="260"/>
      <c r="V40" s="260">
        <v>8</v>
      </c>
      <c r="W40" s="260"/>
      <c r="X40" s="260"/>
    </row>
    <row r="41" spans="1:24">
      <c r="A41" s="258">
        <v>34</v>
      </c>
      <c r="B41" s="259" t="s">
        <v>407</v>
      </c>
      <c r="C41" s="259" t="s">
        <v>408</v>
      </c>
      <c r="D41" s="260"/>
      <c r="E41" s="260"/>
      <c r="F41" s="260">
        <v>10</v>
      </c>
      <c r="G41" s="260">
        <v>10</v>
      </c>
      <c r="H41" s="260">
        <v>3</v>
      </c>
      <c r="I41" s="260"/>
      <c r="J41" s="260"/>
      <c r="K41" s="260">
        <v>7</v>
      </c>
      <c r="L41" s="260">
        <v>9</v>
      </c>
      <c r="M41" s="260"/>
      <c r="N41" s="260">
        <v>9</v>
      </c>
      <c r="O41" s="260">
        <v>9</v>
      </c>
      <c r="P41" s="260">
        <v>9</v>
      </c>
      <c r="Q41" s="260">
        <v>8</v>
      </c>
      <c r="R41" s="260">
        <v>8</v>
      </c>
      <c r="S41" s="260">
        <v>10</v>
      </c>
      <c r="T41" s="260">
        <v>10</v>
      </c>
      <c r="U41" s="260"/>
      <c r="V41" s="260">
        <v>8</v>
      </c>
      <c r="W41" s="260"/>
      <c r="X41" s="260"/>
    </row>
    <row r="42" spans="1:24">
      <c r="A42" s="258">
        <v>35</v>
      </c>
      <c r="B42" s="259" t="s">
        <v>409</v>
      </c>
      <c r="C42" s="259" t="s">
        <v>410</v>
      </c>
      <c r="D42" s="260">
        <v>9</v>
      </c>
      <c r="E42" s="260"/>
      <c r="F42" s="260">
        <v>7</v>
      </c>
      <c r="G42" s="260"/>
      <c r="H42" s="260"/>
      <c r="I42" s="260"/>
      <c r="J42" s="260"/>
      <c r="K42" s="260"/>
      <c r="L42" s="260"/>
      <c r="M42" s="260"/>
      <c r="N42" s="260"/>
      <c r="O42" s="260"/>
      <c r="P42" s="260"/>
      <c r="Q42" s="260">
        <v>5</v>
      </c>
      <c r="R42" s="260">
        <v>5</v>
      </c>
      <c r="S42" s="260">
        <v>10</v>
      </c>
      <c r="T42" s="260">
        <v>8</v>
      </c>
      <c r="U42" s="260"/>
      <c r="V42" s="260">
        <v>8</v>
      </c>
      <c r="W42" s="260">
        <v>5</v>
      </c>
      <c r="X42" s="260">
        <v>8</v>
      </c>
    </row>
    <row r="43" spans="1:24">
      <c r="A43" s="258">
        <v>36</v>
      </c>
      <c r="B43" s="259" t="s">
        <v>411</v>
      </c>
      <c r="C43" s="259" t="s">
        <v>412</v>
      </c>
      <c r="D43" s="260">
        <v>10</v>
      </c>
      <c r="E43" s="260">
        <v>9</v>
      </c>
      <c r="F43" s="260">
        <v>5</v>
      </c>
      <c r="G43" s="260">
        <v>5</v>
      </c>
      <c r="H43" s="260">
        <v>5</v>
      </c>
      <c r="I43" s="260">
        <v>4</v>
      </c>
      <c r="J43" s="260"/>
      <c r="K43" s="260"/>
      <c r="L43" s="260">
        <v>4</v>
      </c>
      <c r="M43" s="260">
        <v>10</v>
      </c>
      <c r="N43" s="260">
        <v>4</v>
      </c>
      <c r="O43" s="260"/>
      <c r="P43" s="260">
        <v>4</v>
      </c>
      <c r="Q43" s="260">
        <v>8</v>
      </c>
      <c r="R43" s="260">
        <v>10</v>
      </c>
      <c r="S43" s="260">
        <v>10</v>
      </c>
      <c r="T43" s="260"/>
      <c r="U43" s="260"/>
      <c r="V43" s="260">
        <v>8</v>
      </c>
      <c r="W43" s="260"/>
      <c r="X43" s="260">
        <v>10</v>
      </c>
    </row>
    <row r="44" spans="1:24">
      <c r="A44" s="258">
        <v>37</v>
      </c>
      <c r="B44" s="259" t="s">
        <v>413</v>
      </c>
      <c r="C44" s="259" t="s">
        <v>414</v>
      </c>
      <c r="D44" s="260"/>
      <c r="E44" s="260"/>
      <c r="F44" s="260"/>
      <c r="G44" s="260"/>
      <c r="H44" s="260"/>
      <c r="I44" s="260"/>
      <c r="J44" s="260"/>
      <c r="K44" s="260">
        <v>5</v>
      </c>
      <c r="L44" s="260">
        <v>5</v>
      </c>
      <c r="M44" s="260"/>
      <c r="N44" s="260">
        <v>4</v>
      </c>
      <c r="O44" s="260"/>
      <c r="P44" s="260">
        <v>4</v>
      </c>
      <c r="Q44" s="260">
        <v>10</v>
      </c>
      <c r="R44" s="260"/>
      <c r="S44" s="260">
        <v>10</v>
      </c>
      <c r="T44" s="260"/>
      <c r="U44" s="260">
        <v>6</v>
      </c>
      <c r="V44" s="260">
        <v>10</v>
      </c>
      <c r="W44" s="260"/>
      <c r="X44" s="260">
        <v>10</v>
      </c>
    </row>
    <row r="45" spans="1:24">
      <c r="A45" s="258">
        <v>38</v>
      </c>
      <c r="B45" s="259" t="s">
        <v>415</v>
      </c>
      <c r="C45" s="259" t="s">
        <v>416</v>
      </c>
      <c r="D45" s="260">
        <v>10</v>
      </c>
      <c r="E45" s="260">
        <v>9</v>
      </c>
      <c r="F45" s="260"/>
      <c r="G45" s="260">
        <v>6</v>
      </c>
      <c r="H45" s="260">
        <v>5</v>
      </c>
      <c r="I45" s="260"/>
      <c r="J45" s="260"/>
      <c r="K45" s="260"/>
      <c r="L45" s="260"/>
      <c r="M45" s="260"/>
      <c r="N45" s="260"/>
      <c r="O45" s="260"/>
      <c r="P45" s="260"/>
      <c r="Q45" s="260">
        <v>6</v>
      </c>
      <c r="R45" s="260">
        <v>6</v>
      </c>
      <c r="S45" s="260"/>
      <c r="T45" s="260"/>
      <c r="U45" s="260">
        <v>3</v>
      </c>
      <c r="V45" s="260">
        <v>4</v>
      </c>
      <c r="W45" s="260"/>
      <c r="X45" s="260">
        <v>10</v>
      </c>
    </row>
    <row r="46" spans="1:24">
      <c r="A46" s="258">
        <v>39</v>
      </c>
      <c r="B46" s="259" t="s">
        <v>417</v>
      </c>
      <c r="C46" s="259" t="s">
        <v>418</v>
      </c>
      <c r="D46" s="260"/>
      <c r="E46" s="260"/>
      <c r="F46" s="260"/>
      <c r="G46" s="260"/>
      <c r="H46" s="260"/>
      <c r="I46" s="260">
        <v>8</v>
      </c>
      <c r="J46" s="260">
        <v>8</v>
      </c>
      <c r="K46" s="260"/>
      <c r="L46" s="260"/>
      <c r="M46" s="260">
        <v>10</v>
      </c>
      <c r="N46" s="260">
        <v>4</v>
      </c>
      <c r="O46" s="260">
        <v>4</v>
      </c>
      <c r="P46" s="260">
        <v>4</v>
      </c>
      <c r="Q46" s="260">
        <v>5</v>
      </c>
      <c r="R46" s="260"/>
      <c r="S46" s="260">
        <v>8</v>
      </c>
      <c r="T46" s="260">
        <v>8</v>
      </c>
      <c r="U46" s="260">
        <v>4</v>
      </c>
      <c r="V46" s="260"/>
      <c r="W46" s="260">
        <v>4</v>
      </c>
      <c r="X46" s="260">
        <v>10</v>
      </c>
    </row>
    <row r="47" spans="1:24">
      <c r="A47" s="258">
        <v>40</v>
      </c>
      <c r="B47" s="259" t="s">
        <v>419</v>
      </c>
      <c r="C47" s="259" t="s">
        <v>420</v>
      </c>
      <c r="D47" s="260">
        <v>8</v>
      </c>
      <c r="E47" s="260">
        <v>2</v>
      </c>
      <c r="F47" s="260">
        <v>9</v>
      </c>
      <c r="G47" s="260">
        <v>9</v>
      </c>
      <c r="H47" s="260">
        <v>1</v>
      </c>
      <c r="I47" s="260">
        <v>8</v>
      </c>
      <c r="J47" s="260"/>
      <c r="K47" s="260">
        <v>10</v>
      </c>
      <c r="L47" s="260"/>
      <c r="M47" s="260"/>
      <c r="N47" s="260">
        <v>9</v>
      </c>
      <c r="O47" s="260">
        <v>10</v>
      </c>
      <c r="P47" s="260">
        <v>9</v>
      </c>
      <c r="Q47" s="260"/>
      <c r="R47" s="260"/>
      <c r="S47" s="260"/>
      <c r="T47" s="260"/>
      <c r="U47" s="260"/>
      <c r="V47" s="260"/>
      <c r="W47" s="260"/>
      <c r="X47" s="260"/>
    </row>
    <row r="48" spans="1:24">
      <c r="A48" s="258">
        <v>41</v>
      </c>
      <c r="B48" s="259" t="s">
        <v>421</v>
      </c>
      <c r="C48" s="259" t="s">
        <v>422</v>
      </c>
      <c r="D48" s="260">
        <v>9</v>
      </c>
      <c r="E48" s="260">
        <v>6</v>
      </c>
      <c r="F48" s="260">
        <v>6</v>
      </c>
      <c r="G48" s="260">
        <v>9</v>
      </c>
      <c r="H48" s="260">
        <v>8</v>
      </c>
      <c r="I48" s="260">
        <v>8</v>
      </c>
      <c r="J48" s="260">
        <v>9</v>
      </c>
      <c r="K48" s="260">
        <v>9</v>
      </c>
      <c r="L48" s="260"/>
      <c r="M48" s="260"/>
      <c r="N48" s="260">
        <v>4</v>
      </c>
      <c r="O48" s="260"/>
      <c r="P48" s="260">
        <v>4</v>
      </c>
      <c r="Q48" s="260">
        <v>5</v>
      </c>
      <c r="R48" s="260"/>
      <c r="S48" s="260">
        <v>8</v>
      </c>
      <c r="T48" s="260">
        <v>8</v>
      </c>
      <c r="U48" s="260">
        <v>8</v>
      </c>
      <c r="V48" s="260"/>
      <c r="W48" s="260"/>
      <c r="X48" s="260">
        <v>8</v>
      </c>
    </row>
    <row r="49" spans="1:24">
      <c r="A49" s="258">
        <v>42</v>
      </c>
      <c r="B49" s="259" t="s">
        <v>423</v>
      </c>
      <c r="C49" s="259" t="s">
        <v>424</v>
      </c>
      <c r="D49" s="260">
        <v>8</v>
      </c>
      <c r="E49" s="260"/>
      <c r="F49" s="260">
        <v>5</v>
      </c>
      <c r="G49" s="260">
        <v>3</v>
      </c>
      <c r="H49" s="260"/>
      <c r="I49" s="260"/>
      <c r="J49" s="260">
        <v>4</v>
      </c>
      <c r="K49" s="260">
        <v>4</v>
      </c>
      <c r="L49" s="260"/>
      <c r="M49" s="260">
        <v>9</v>
      </c>
      <c r="N49" s="260"/>
      <c r="O49" s="260">
        <v>10</v>
      </c>
      <c r="P49" s="260">
        <v>3</v>
      </c>
      <c r="Q49" s="260"/>
      <c r="R49" s="260"/>
      <c r="S49" s="260">
        <v>10</v>
      </c>
      <c r="T49" s="260">
        <v>10</v>
      </c>
      <c r="U49" s="260"/>
      <c r="V49" s="260">
        <v>4</v>
      </c>
      <c r="W49" s="260"/>
      <c r="X49" s="260">
        <v>10</v>
      </c>
    </row>
    <row r="50" spans="1:24">
      <c r="A50" s="258">
        <v>43</v>
      </c>
      <c r="B50" s="259" t="s">
        <v>425</v>
      </c>
      <c r="C50" s="259" t="s">
        <v>426</v>
      </c>
      <c r="D50" s="260">
        <v>6</v>
      </c>
      <c r="E50" s="260"/>
      <c r="F50" s="260">
        <v>5</v>
      </c>
      <c r="G50" s="260">
        <v>5</v>
      </c>
      <c r="H50" s="260">
        <v>5</v>
      </c>
      <c r="I50" s="260">
        <v>8</v>
      </c>
      <c r="J50" s="260"/>
      <c r="K50" s="260">
        <v>8</v>
      </c>
      <c r="L50" s="260"/>
      <c r="M50" s="260"/>
      <c r="N50" s="260">
        <v>4</v>
      </c>
      <c r="O50" s="260">
        <v>4</v>
      </c>
      <c r="P50" s="260">
        <v>10</v>
      </c>
      <c r="Q50" s="260">
        <v>6</v>
      </c>
      <c r="R50" s="260"/>
      <c r="S50" s="260">
        <v>6</v>
      </c>
      <c r="T50" s="260">
        <v>6</v>
      </c>
      <c r="U50" s="260">
        <v>10</v>
      </c>
      <c r="V50" s="260">
        <v>10</v>
      </c>
      <c r="W50" s="260"/>
      <c r="X50" s="260">
        <v>10</v>
      </c>
    </row>
    <row r="51" spans="1:24">
      <c r="A51" s="258">
        <v>44</v>
      </c>
      <c r="B51" s="259" t="s">
        <v>427</v>
      </c>
      <c r="C51" s="259" t="s">
        <v>428</v>
      </c>
      <c r="D51" s="260">
        <v>9</v>
      </c>
      <c r="E51" s="260">
        <v>7</v>
      </c>
      <c r="F51" s="260">
        <v>9</v>
      </c>
      <c r="G51" s="260">
        <v>9</v>
      </c>
      <c r="H51" s="260">
        <v>7</v>
      </c>
      <c r="I51" s="260">
        <v>7</v>
      </c>
      <c r="J51" s="260">
        <v>7</v>
      </c>
      <c r="K51" s="260">
        <v>7</v>
      </c>
      <c r="L51" s="260"/>
      <c r="M51" s="260">
        <v>10</v>
      </c>
      <c r="N51" s="260">
        <v>4</v>
      </c>
      <c r="O51" s="260">
        <v>10</v>
      </c>
      <c r="P51" s="260">
        <v>4</v>
      </c>
      <c r="Q51" s="260"/>
      <c r="R51" s="260"/>
      <c r="S51" s="260"/>
      <c r="T51" s="260"/>
      <c r="U51" s="260"/>
      <c r="V51" s="260"/>
      <c r="W51" s="260"/>
      <c r="X51" s="260"/>
    </row>
    <row r="52" spans="1:24">
      <c r="A52" s="258">
        <v>45</v>
      </c>
      <c r="B52" s="259" t="s">
        <v>429</v>
      </c>
      <c r="C52" s="259" t="s">
        <v>430</v>
      </c>
      <c r="D52" s="260">
        <v>10</v>
      </c>
      <c r="E52" s="260">
        <v>5</v>
      </c>
      <c r="F52" s="260">
        <v>6</v>
      </c>
      <c r="G52" s="260">
        <v>5</v>
      </c>
      <c r="H52" s="260">
        <v>5</v>
      </c>
      <c r="I52" s="260">
        <v>4</v>
      </c>
      <c r="J52" s="260"/>
      <c r="K52" s="260">
        <v>4</v>
      </c>
      <c r="L52" s="260"/>
      <c r="M52" s="260">
        <v>9</v>
      </c>
      <c r="N52" s="260">
        <v>2</v>
      </c>
      <c r="O52" s="260">
        <v>8</v>
      </c>
      <c r="P52" s="260"/>
      <c r="Q52" s="260"/>
      <c r="R52" s="260"/>
      <c r="S52" s="260"/>
      <c r="T52" s="260"/>
      <c r="U52" s="260"/>
      <c r="V52" s="260"/>
      <c r="W52" s="260"/>
      <c r="X52" s="260"/>
    </row>
    <row r="53" s="241" customFormat="1" spans="1:24">
      <c r="A53" s="258">
        <v>46</v>
      </c>
      <c r="B53" s="259" t="s">
        <v>431</v>
      </c>
      <c r="C53" s="259" t="s">
        <v>432</v>
      </c>
      <c r="D53" s="260"/>
      <c r="E53" s="260"/>
      <c r="F53" s="260"/>
      <c r="G53" s="260"/>
      <c r="H53" s="260"/>
      <c r="I53" s="260"/>
      <c r="J53" s="260"/>
      <c r="K53" s="260">
        <v>3</v>
      </c>
      <c r="L53" s="260"/>
      <c r="M53" s="260"/>
      <c r="N53" s="260">
        <v>4</v>
      </c>
      <c r="O53" s="260"/>
      <c r="P53" s="260">
        <v>7</v>
      </c>
      <c r="Q53" s="260">
        <v>6</v>
      </c>
      <c r="R53" s="260"/>
      <c r="S53" s="260">
        <v>9</v>
      </c>
      <c r="T53" s="260">
        <v>10</v>
      </c>
      <c r="U53" s="260">
        <v>10</v>
      </c>
      <c r="V53" s="260">
        <v>9</v>
      </c>
      <c r="W53" s="260"/>
      <c r="X53" s="260">
        <v>8</v>
      </c>
    </row>
    <row r="54" s="241" customFormat="1" spans="1:24">
      <c r="A54" s="258">
        <v>47</v>
      </c>
      <c r="B54" s="259" t="s">
        <v>433</v>
      </c>
      <c r="C54" s="259" t="s">
        <v>434</v>
      </c>
      <c r="D54" s="260">
        <v>10</v>
      </c>
      <c r="E54" s="260">
        <v>9</v>
      </c>
      <c r="F54" s="260">
        <v>9</v>
      </c>
      <c r="G54" s="260">
        <v>8</v>
      </c>
      <c r="H54" s="260"/>
      <c r="I54" s="260">
        <v>9</v>
      </c>
      <c r="J54" s="260">
        <v>7</v>
      </c>
      <c r="K54" s="260"/>
      <c r="L54" s="260"/>
      <c r="M54" s="260">
        <v>10</v>
      </c>
      <c r="N54" s="260">
        <v>4</v>
      </c>
      <c r="O54" s="260">
        <v>8</v>
      </c>
      <c r="P54" s="260"/>
      <c r="Q54" s="260"/>
      <c r="R54" s="260"/>
      <c r="S54" s="260">
        <v>10</v>
      </c>
      <c r="T54" s="260">
        <v>10</v>
      </c>
      <c r="U54" s="260"/>
      <c r="V54" s="260">
        <v>8</v>
      </c>
      <c r="W54" s="260"/>
      <c r="X54" s="260">
        <v>6</v>
      </c>
    </row>
    <row r="56" spans="2:24">
      <c r="B56" s="261" t="s">
        <v>435</v>
      </c>
      <c r="C56" s="261"/>
      <c r="D56" s="242">
        <f>COUNTIF(D6:D54,"=9")+COUNTIF(D6:D54,"=10")</f>
        <v>26</v>
      </c>
      <c r="E56" s="242">
        <f t="shared" ref="E56:X56" si="0">COUNTIF(E6:E54,"=9")+COUNTIF(E6:E54,"=10")</f>
        <v>11</v>
      </c>
      <c r="F56" s="242">
        <f t="shared" si="0"/>
        <v>24</v>
      </c>
      <c r="G56" s="242">
        <f t="shared" si="0"/>
        <v>18</v>
      </c>
      <c r="H56" s="242">
        <f t="shared" si="0"/>
        <v>8</v>
      </c>
      <c r="I56" s="242">
        <f t="shared" si="0"/>
        <v>14</v>
      </c>
      <c r="J56" s="242">
        <f t="shared" si="0"/>
        <v>9</v>
      </c>
      <c r="K56" s="242">
        <f t="shared" si="0"/>
        <v>16</v>
      </c>
      <c r="L56" s="242">
        <f t="shared" si="0"/>
        <v>6</v>
      </c>
      <c r="M56" s="242">
        <f t="shared" si="0"/>
        <v>17</v>
      </c>
      <c r="N56" s="242">
        <f t="shared" si="0"/>
        <v>15</v>
      </c>
      <c r="O56" s="242">
        <f t="shared" si="0"/>
        <v>26</v>
      </c>
      <c r="P56" s="242">
        <f t="shared" si="0"/>
        <v>12</v>
      </c>
      <c r="Q56" s="242">
        <f t="shared" si="0"/>
        <v>9</v>
      </c>
      <c r="R56" s="242">
        <f t="shared" si="0"/>
        <v>4</v>
      </c>
      <c r="S56" s="242">
        <f t="shared" si="0"/>
        <v>27</v>
      </c>
      <c r="T56" s="242">
        <f t="shared" si="0"/>
        <v>16</v>
      </c>
      <c r="U56" s="242">
        <f t="shared" si="0"/>
        <v>5</v>
      </c>
      <c r="V56" s="242">
        <f t="shared" si="0"/>
        <v>11</v>
      </c>
      <c r="W56" s="242">
        <f t="shared" si="0"/>
        <v>2</v>
      </c>
      <c r="X56" s="242">
        <f t="shared" si="0"/>
        <v>22</v>
      </c>
    </row>
    <row r="57" spans="2:24">
      <c r="B57" s="261" t="s">
        <v>436</v>
      </c>
      <c r="C57" s="261"/>
      <c r="D57" s="242">
        <f>COUNTIF(D6:D54,"=7")+COUNTIF(D6:D54,"=8")</f>
        <v>7</v>
      </c>
      <c r="E57" s="242">
        <f t="shared" ref="E57:X57" si="1">COUNTIF(E6:E54,"=7")+COUNTIF(E6:E54,"=8")</f>
        <v>8</v>
      </c>
      <c r="F57" s="242">
        <f t="shared" si="1"/>
        <v>7</v>
      </c>
      <c r="G57" s="242">
        <f t="shared" si="1"/>
        <v>6</v>
      </c>
      <c r="H57" s="242">
        <f t="shared" si="1"/>
        <v>9</v>
      </c>
      <c r="I57" s="242">
        <f t="shared" si="1"/>
        <v>11</v>
      </c>
      <c r="J57" s="242">
        <f t="shared" si="1"/>
        <v>10</v>
      </c>
      <c r="K57" s="242">
        <f t="shared" si="1"/>
        <v>8</v>
      </c>
      <c r="L57" s="242">
        <f t="shared" si="1"/>
        <v>5</v>
      </c>
      <c r="M57" s="242">
        <f t="shared" si="1"/>
        <v>2</v>
      </c>
      <c r="N57" s="242">
        <f t="shared" si="1"/>
        <v>2</v>
      </c>
      <c r="O57" s="242">
        <f t="shared" si="1"/>
        <v>4</v>
      </c>
      <c r="P57" s="242">
        <f t="shared" si="1"/>
        <v>6</v>
      </c>
      <c r="Q57" s="242">
        <f t="shared" si="1"/>
        <v>11</v>
      </c>
      <c r="R57" s="242">
        <f t="shared" si="1"/>
        <v>7</v>
      </c>
      <c r="S57" s="242">
        <f t="shared" si="1"/>
        <v>4</v>
      </c>
      <c r="T57" s="242">
        <f t="shared" si="1"/>
        <v>5</v>
      </c>
      <c r="U57" s="242">
        <f t="shared" si="1"/>
        <v>8</v>
      </c>
      <c r="V57" s="242">
        <f t="shared" si="1"/>
        <v>14</v>
      </c>
      <c r="W57" s="242">
        <f t="shared" si="1"/>
        <v>2</v>
      </c>
      <c r="X57" s="242">
        <f t="shared" si="1"/>
        <v>5</v>
      </c>
    </row>
    <row r="58" spans="2:24">
      <c r="B58" s="261" t="s">
        <v>437</v>
      </c>
      <c r="C58" s="261"/>
      <c r="D58" s="242">
        <f>COUNTIF(D6:D54,"=5")+COUNTIF(D6:D54,"=6")</f>
        <v>1</v>
      </c>
      <c r="E58" s="242">
        <f t="shared" ref="E58:X58" si="2">COUNTIF(E6:E54,"=5")+COUNTIF(E6:E54,"=6")</f>
        <v>4</v>
      </c>
      <c r="F58" s="242">
        <f t="shared" si="2"/>
        <v>6</v>
      </c>
      <c r="G58" s="242">
        <f t="shared" si="2"/>
        <v>8</v>
      </c>
      <c r="H58" s="242">
        <f t="shared" si="2"/>
        <v>12</v>
      </c>
      <c r="I58" s="242">
        <f t="shared" si="2"/>
        <v>1</v>
      </c>
      <c r="J58" s="242">
        <f t="shared" si="2"/>
        <v>3</v>
      </c>
      <c r="K58" s="242">
        <f t="shared" si="2"/>
        <v>4</v>
      </c>
      <c r="L58" s="242">
        <f t="shared" si="2"/>
        <v>5</v>
      </c>
      <c r="M58" s="242">
        <f t="shared" si="2"/>
        <v>2</v>
      </c>
      <c r="N58" s="242">
        <f t="shared" si="2"/>
        <v>3</v>
      </c>
      <c r="O58" s="242">
        <f t="shared" si="2"/>
        <v>4</v>
      </c>
      <c r="P58" s="242">
        <f t="shared" si="2"/>
        <v>4</v>
      </c>
      <c r="Q58" s="242">
        <f t="shared" si="2"/>
        <v>11</v>
      </c>
      <c r="R58" s="242">
        <f t="shared" si="2"/>
        <v>3</v>
      </c>
      <c r="S58" s="242">
        <f t="shared" si="2"/>
        <v>2</v>
      </c>
      <c r="T58" s="242">
        <f t="shared" si="2"/>
        <v>4</v>
      </c>
      <c r="U58" s="242">
        <f t="shared" si="2"/>
        <v>5</v>
      </c>
      <c r="V58" s="242">
        <f t="shared" si="2"/>
        <v>4</v>
      </c>
      <c r="W58" s="242">
        <f t="shared" si="2"/>
        <v>2</v>
      </c>
      <c r="X58" s="242">
        <f t="shared" si="2"/>
        <v>2</v>
      </c>
    </row>
    <row r="59" spans="2:24">
      <c r="B59" s="261" t="s">
        <v>438</v>
      </c>
      <c r="C59" s="261"/>
      <c r="D59" s="242">
        <f>COUNTIF(D6:D54,"=3")+COUNTIF(D6:D54,"=4")</f>
        <v>1</v>
      </c>
      <c r="E59" s="242">
        <f t="shared" ref="E59:X59" si="3">COUNTIF(E6:E54,"=3")+COUNTIF(E6:E54,"=4")</f>
        <v>6</v>
      </c>
      <c r="F59" s="242">
        <f t="shared" si="3"/>
        <v>1</v>
      </c>
      <c r="G59" s="242">
        <f t="shared" si="3"/>
        <v>4</v>
      </c>
      <c r="H59" s="242">
        <f t="shared" si="3"/>
        <v>2</v>
      </c>
      <c r="I59" s="242">
        <f t="shared" si="3"/>
        <v>4</v>
      </c>
      <c r="J59" s="242">
        <f t="shared" si="3"/>
        <v>1</v>
      </c>
      <c r="K59" s="242">
        <f t="shared" si="3"/>
        <v>4</v>
      </c>
      <c r="L59" s="242">
        <f t="shared" si="3"/>
        <v>3</v>
      </c>
      <c r="M59" s="242">
        <f t="shared" si="3"/>
        <v>1</v>
      </c>
      <c r="N59" s="242">
        <f t="shared" si="3"/>
        <v>19</v>
      </c>
      <c r="O59" s="242">
        <f t="shared" si="3"/>
        <v>5</v>
      </c>
      <c r="P59" s="242">
        <f t="shared" si="3"/>
        <v>13</v>
      </c>
      <c r="Q59" s="242">
        <f t="shared" si="3"/>
        <v>1</v>
      </c>
      <c r="R59" s="242">
        <f t="shared" si="3"/>
        <v>1</v>
      </c>
      <c r="S59" s="242">
        <f t="shared" si="3"/>
        <v>2</v>
      </c>
      <c r="T59" s="242">
        <f t="shared" si="3"/>
        <v>3</v>
      </c>
      <c r="U59" s="242">
        <f t="shared" si="3"/>
        <v>7</v>
      </c>
      <c r="V59" s="242">
        <f t="shared" si="3"/>
        <v>2</v>
      </c>
      <c r="W59" s="242">
        <f t="shared" si="3"/>
        <v>2</v>
      </c>
      <c r="X59" s="242">
        <f t="shared" si="3"/>
        <v>0</v>
      </c>
    </row>
    <row r="60" spans="2:24">
      <c r="B60" s="261" t="s">
        <v>439</v>
      </c>
      <c r="C60" s="261"/>
      <c r="D60" s="242">
        <f>COUNTIF(D6:D54,"=1")+COUNTIF(D6:D54,"=2")</f>
        <v>2</v>
      </c>
      <c r="E60" s="242">
        <f t="shared" ref="E60:X60" si="4">COUNTIF(E6:E54,"=1")+COUNTIF(E6:E54,"=2")</f>
        <v>3</v>
      </c>
      <c r="F60" s="242">
        <f t="shared" si="4"/>
        <v>0</v>
      </c>
      <c r="G60" s="242">
        <f t="shared" si="4"/>
        <v>0</v>
      </c>
      <c r="H60" s="242">
        <f t="shared" si="4"/>
        <v>1</v>
      </c>
      <c r="I60" s="242">
        <f t="shared" si="4"/>
        <v>1</v>
      </c>
      <c r="J60" s="242">
        <f t="shared" si="4"/>
        <v>1</v>
      </c>
      <c r="K60" s="242">
        <f t="shared" si="4"/>
        <v>0</v>
      </c>
      <c r="L60" s="242">
        <f t="shared" si="4"/>
        <v>0</v>
      </c>
      <c r="M60" s="242">
        <f t="shared" si="4"/>
        <v>1</v>
      </c>
      <c r="N60" s="242">
        <f t="shared" si="4"/>
        <v>2</v>
      </c>
      <c r="O60" s="242">
        <f t="shared" si="4"/>
        <v>0</v>
      </c>
      <c r="P60" s="242">
        <f t="shared" si="4"/>
        <v>0</v>
      </c>
      <c r="Q60" s="242">
        <f t="shared" si="4"/>
        <v>1</v>
      </c>
      <c r="R60" s="242">
        <f t="shared" si="4"/>
        <v>2</v>
      </c>
      <c r="S60" s="242">
        <f t="shared" si="4"/>
        <v>0</v>
      </c>
      <c r="T60" s="242">
        <f t="shared" si="4"/>
        <v>0</v>
      </c>
      <c r="U60" s="242">
        <f t="shared" si="4"/>
        <v>1</v>
      </c>
      <c r="V60" s="242">
        <f t="shared" si="4"/>
        <v>0</v>
      </c>
      <c r="W60" s="242">
        <f t="shared" si="4"/>
        <v>0</v>
      </c>
      <c r="X60" s="242">
        <f t="shared" si="4"/>
        <v>0</v>
      </c>
    </row>
    <row r="61" spans="2:24">
      <c r="B61" s="261" t="s">
        <v>440</v>
      </c>
      <c r="C61" s="261"/>
      <c r="D61" s="242">
        <f>COUNTIF(D6:D54,"=0")</f>
        <v>0</v>
      </c>
      <c r="E61" s="242">
        <f t="shared" ref="E61:X61" si="5">COUNTIF(E6:E54,"=0")</f>
        <v>0</v>
      </c>
      <c r="F61" s="242">
        <f t="shared" si="5"/>
        <v>0</v>
      </c>
      <c r="G61" s="242">
        <f t="shared" si="5"/>
        <v>0</v>
      </c>
      <c r="H61" s="242">
        <f t="shared" si="5"/>
        <v>0</v>
      </c>
      <c r="I61" s="242">
        <f t="shared" si="5"/>
        <v>0</v>
      </c>
      <c r="J61" s="242">
        <f t="shared" si="5"/>
        <v>0</v>
      </c>
      <c r="K61" s="242">
        <f t="shared" si="5"/>
        <v>0</v>
      </c>
      <c r="L61" s="242">
        <f t="shared" si="5"/>
        <v>0</v>
      </c>
      <c r="M61" s="242">
        <f t="shared" si="5"/>
        <v>0</v>
      </c>
      <c r="N61" s="242">
        <f t="shared" si="5"/>
        <v>0</v>
      </c>
      <c r="O61" s="242">
        <f t="shared" si="5"/>
        <v>1</v>
      </c>
      <c r="P61" s="242">
        <f t="shared" si="5"/>
        <v>0</v>
      </c>
      <c r="Q61" s="242">
        <f t="shared" si="5"/>
        <v>0</v>
      </c>
      <c r="R61" s="242">
        <f t="shared" si="5"/>
        <v>0</v>
      </c>
      <c r="S61" s="242">
        <f t="shared" si="5"/>
        <v>0</v>
      </c>
      <c r="T61" s="242">
        <f t="shared" si="5"/>
        <v>0</v>
      </c>
      <c r="U61" s="242">
        <f t="shared" si="5"/>
        <v>0</v>
      </c>
      <c r="V61" s="242">
        <f t="shared" si="5"/>
        <v>0</v>
      </c>
      <c r="W61" s="242">
        <f t="shared" si="5"/>
        <v>0</v>
      </c>
      <c r="X61" s="242">
        <f t="shared" si="5"/>
        <v>0</v>
      </c>
    </row>
    <row r="62" spans="2:24">
      <c r="B62" s="261" t="s">
        <v>441</v>
      </c>
      <c r="C62" s="261"/>
      <c r="D62" s="242">
        <f>COUNTBLANK(D6:D54)</f>
        <v>11</v>
      </c>
      <c r="E62" s="242">
        <f t="shared" ref="E62:X62" si="6">COUNTBLANK(E6:E54)</f>
        <v>16</v>
      </c>
      <c r="F62" s="242">
        <f t="shared" si="6"/>
        <v>10</v>
      </c>
      <c r="G62" s="242">
        <f t="shared" si="6"/>
        <v>12</v>
      </c>
      <c r="H62" s="242">
        <f t="shared" si="6"/>
        <v>16</v>
      </c>
      <c r="I62" s="242">
        <f t="shared" si="6"/>
        <v>17</v>
      </c>
      <c r="J62" s="242">
        <f t="shared" si="6"/>
        <v>24</v>
      </c>
      <c r="K62" s="242">
        <f t="shared" si="6"/>
        <v>16</v>
      </c>
      <c r="L62" s="242">
        <f t="shared" si="6"/>
        <v>29</v>
      </c>
      <c r="M62" s="242">
        <f t="shared" si="6"/>
        <v>25</v>
      </c>
      <c r="N62" s="242">
        <f t="shared" si="6"/>
        <v>7</v>
      </c>
      <c r="O62" s="242">
        <f t="shared" si="6"/>
        <v>8</v>
      </c>
      <c r="P62" s="242">
        <f t="shared" si="6"/>
        <v>13</v>
      </c>
      <c r="Q62" s="242">
        <f t="shared" si="6"/>
        <v>15</v>
      </c>
      <c r="R62" s="242">
        <f t="shared" si="6"/>
        <v>31</v>
      </c>
      <c r="S62" s="242">
        <f t="shared" si="6"/>
        <v>13</v>
      </c>
      <c r="T62" s="242">
        <f t="shared" si="6"/>
        <v>20</v>
      </c>
      <c r="U62" s="242">
        <f t="shared" si="6"/>
        <v>22</v>
      </c>
      <c r="V62" s="242">
        <f t="shared" si="6"/>
        <v>17</v>
      </c>
      <c r="W62" s="242">
        <f t="shared" si="6"/>
        <v>40</v>
      </c>
      <c r="X62" s="242">
        <f t="shared" si="6"/>
        <v>19</v>
      </c>
    </row>
    <row r="63" spans="2:3">
      <c r="B63" s="261"/>
      <c r="C63" s="261"/>
    </row>
    <row r="64" ht="18" spans="2:24">
      <c r="B64" s="262" t="s">
        <v>442</v>
      </c>
      <c r="C64" s="262"/>
      <c r="D64" s="263">
        <f>((0.35*D56)+(0.3*D57)+(0.2*D58)+(0.1*D59)+(0.05*D60)+(0*D61))/(0.35*(D56+D57+D58+D59+D60+D61))*100</f>
        <v>89.5752895752896</v>
      </c>
      <c r="E64" s="263">
        <f t="shared" ref="E64:X64" si="7">((0.35*E56)+(0.3*E57)+(0.2*E58)+(0.1*E59)+(0.05*E60)+(0*E61))/(0.35*(E56+E57+E58+E59+E60+E61))*100</f>
        <v>69.6428571428572</v>
      </c>
      <c r="F64" s="263">
        <f t="shared" si="7"/>
        <v>88.7218045112782</v>
      </c>
      <c r="G64" s="263">
        <f t="shared" si="7"/>
        <v>80.1587301587302</v>
      </c>
      <c r="H64" s="263">
        <f t="shared" si="7"/>
        <v>72.7678571428572</v>
      </c>
      <c r="I64" s="263">
        <f t="shared" si="7"/>
        <v>81.5668202764977</v>
      </c>
      <c r="J64" s="263">
        <f t="shared" si="7"/>
        <v>82.1428571428572</v>
      </c>
      <c r="K64" s="263">
        <f t="shared" si="7"/>
        <v>82.1428571428572</v>
      </c>
      <c r="L64" s="263">
        <f t="shared" si="7"/>
        <v>73.6842105263158</v>
      </c>
      <c r="M64" s="263">
        <f t="shared" si="7"/>
        <v>88.1987577639752</v>
      </c>
      <c r="N64" s="263">
        <f t="shared" si="7"/>
        <v>58.8850174216028</v>
      </c>
      <c r="O64" s="263">
        <f t="shared" si="7"/>
        <v>82.8571428571428</v>
      </c>
      <c r="P64" s="263">
        <f t="shared" si="7"/>
        <v>66.1224489795918</v>
      </c>
      <c r="Q64" s="263">
        <f t="shared" si="7"/>
        <v>76.1904761904762</v>
      </c>
      <c r="R64" s="263">
        <f t="shared" si="7"/>
        <v>72.2689075630252</v>
      </c>
      <c r="S64" s="263">
        <f t="shared" si="7"/>
        <v>91.8367346938775</v>
      </c>
      <c r="T64" s="263">
        <f t="shared" si="7"/>
        <v>83.6734693877551</v>
      </c>
      <c r="U64" s="263">
        <f t="shared" si="7"/>
        <v>64.8351648351648</v>
      </c>
      <c r="V64" s="263">
        <f t="shared" si="7"/>
        <v>83.4101382488479</v>
      </c>
      <c r="W64" s="263">
        <f t="shared" si="7"/>
        <v>67.8571428571428</v>
      </c>
      <c r="X64" s="263">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225" t="s">
        <v>443</v>
      </c>
    </row>
    <row r="2" ht="56.25" customHeight="1" spans="1:24">
      <c r="A2" s="180" t="s">
        <v>444</v>
      </c>
      <c r="B2" s="181" t="s">
        <v>445</v>
      </c>
      <c r="C2" s="182" t="s">
        <v>446</v>
      </c>
      <c r="D2" s="183"/>
      <c r="E2" s="183"/>
      <c r="F2" s="183"/>
      <c r="G2" s="183"/>
      <c r="H2" s="183"/>
      <c r="I2" s="183"/>
      <c r="J2" s="183"/>
      <c r="K2" s="183"/>
      <c r="L2" s="183"/>
      <c r="M2" s="183"/>
      <c r="N2" s="183"/>
      <c r="O2" s="183"/>
      <c r="P2" s="183"/>
      <c r="Q2" s="183"/>
      <c r="R2" s="183"/>
      <c r="S2" s="183"/>
      <c r="T2" s="183"/>
      <c r="U2" s="204"/>
      <c r="V2" s="181" t="s">
        <v>447</v>
      </c>
      <c r="W2" s="205" t="s">
        <v>448</v>
      </c>
      <c r="X2" s="206" t="s">
        <v>449</v>
      </c>
    </row>
    <row r="3" ht="56.25" customHeight="1" spans="1:24">
      <c r="A3" s="226"/>
      <c r="B3" s="227"/>
      <c r="C3" s="228" t="s">
        <v>450</v>
      </c>
      <c r="D3" s="229"/>
      <c r="E3" s="230" t="s">
        <v>451</v>
      </c>
      <c r="F3" s="231"/>
      <c r="G3" s="230" t="s">
        <v>452</v>
      </c>
      <c r="H3" s="231"/>
      <c r="I3" s="235" t="s">
        <v>453</v>
      </c>
      <c r="J3" s="236"/>
      <c r="K3" s="230" t="s">
        <v>454</v>
      </c>
      <c r="L3" s="231"/>
      <c r="M3" s="230" t="s">
        <v>455</v>
      </c>
      <c r="N3" s="231"/>
      <c r="O3" s="230" t="s">
        <v>456</v>
      </c>
      <c r="P3" s="231"/>
      <c r="Q3" s="235" t="s">
        <v>457</v>
      </c>
      <c r="R3" s="235" t="s">
        <v>458</v>
      </c>
      <c r="S3" s="235" t="s">
        <v>459</v>
      </c>
      <c r="T3" s="235" t="s">
        <v>460</v>
      </c>
      <c r="U3" s="235" t="s">
        <v>461</v>
      </c>
      <c r="V3" s="227"/>
      <c r="W3" s="237"/>
      <c r="X3" s="238"/>
    </row>
    <row r="4" ht="57.75" spans="1:24">
      <c r="A4" s="184"/>
      <c r="B4" s="232"/>
      <c r="C4" s="233" t="s">
        <v>462</v>
      </c>
      <c r="D4" s="233" t="s">
        <v>442</v>
      </c>
      <c r="E4" s="233" t="s">
        <v>462</v>
      </c>
      <c r="F4" s="233" t="s">
        <v>442</v>
      </c>
      <c r="G4" s="233" t="s">
        <v>462</v>
      </c>
      <c r="H4" s="233" t="s">
        <v>442</v>
      </c>
      <c r="I4" s="233" t="s">
        <v>462</v>
      </c>
      <c r="J4" s="233" t="s">
        <v>442</v>
      </c>
      <c r="K4" s="233" t="s">
        <v>462</v>
      </c>
      <c r="L4" s="233" t="s">
        <v>442</v>
      </c>
      <c r="M4" s="233" t="s">
        <v>462</v>
      </c>
      <c r="N4" s="233" t="s">
        <v>442</v>
      </c>
      <c r="O4" s="233" t="s">
        <v>462</v>
      </c>
      <c r="P4" s="233" t="s">
        <v>442</v>
      </c>
      <c r="Q4" s="239"/>
      <c r="R4" s="239"/>
      <c r="S4" s="239"/>
      <c r="T4" s="239"/>
      <c r="U4" s="239"/>
      <c r="V4" s="240"/>
      <c r="W4" s="207"/>
      <c r="X4" s="208" t="s">
        <v>463</v>
      </c>
    </row>
    <row r="5" ht="16.5" spans="1:24">
      <c r="A5" s="184" t="s">
        <v>42</v>
      </c>
      <c r="B5" s="187">
        <v>85</v>
      </c>
      <c r="C5" s="187">
        <v>1</v>
      </c>
      <c r="D5" s="186">
        <f>(C5/C9)*B5</f>
        <v>10.625</v>
      </c>
      <c r="E5" s="186"/>
      <c r="F5" s="186"/>
      <c r="G5" s="186">
        <v>10.625</v>
      </c>
      <c r="H5" s="186"/>
      <c r="I5" s="186"/>
      <c r="J5" s="186"/>
      <c r="K5" s="186"/>
      <c r="L5" s="186"/>
      <c r="M5" s="186"/>
      <c r="N5" s="186"/>
      <c r="O5" s="186"/>
      <c r="P5" s="186"/>
      <c r="Q5" s="186"/>
      <c r="R5" s="186"/>
      <c r="S5" s="186"/>
      <c r="T5" s="186"/>
      <c r="U5" s="186"/>
      <c r="V5" s="186"/>
      <c r="W5" s="186"/>
      <c r="X5" s="186"/>
    </row>
    <row r="6" ht="16.5" spans="1:24">
      <c r="A6" s="184" t="s">
        <v>43</v>
      </c>
      <c r="B6" s="186">
        <v>90</v>
      </c>
      <c r="C6" s="186">
        <v>2</v>
      </c>
      <c r="D6" s="186">
        <f>(C6/C9)*B6</f>
        <v>22.5</v>
      </c>
      <c r="E6" s="186"/>
      <c r="F6" s="186"/>
      <c r="G6" s="186">
        <v>22.5</v>
      </c>
      <c r="H6" s="186"/>
      <c r="I6" s="186"/>
      <c r="J6" s="186"/>
      <c r="K6" s="186"/>
      <c r="L6" s="186"/>
      <c r="M6" s="186"/>
      <c r="N6" s="186"/>
      <c r="O6" s="186"/>
      <c r="P6" s="186"/>
      <c r="Q6" s="186"/>
      <c r="R6" s="186"/>
      <c r="S6" s="186"/>
      <c r="T6" s="186"/>
      <c r="U6" s="186"/>
      <c r="V6" s="186"/>
      <c r="W6" s="186"/>
      <c r="X6" s="186"/>
    </row>
    <row r="7" ht="16.5" spans="1:24">
      <c r="A7" s="184" t="s">
        <v>44</v>
      </c>
      <c r="B7" s="186">
        <v>83</v>
      </c>
      <c r="C7" s="186">
        <v>3</v>
      </c>
      <c r="D7" s="186">
        <f>(C7/C9)*B7</f>
        <v>31.125</v>
      </c>
      <c r="E7" s="186"/>
      <c r="F7" s="186"/>
      <c r="G7" s="186">
        <v>31.125</v>
      </c>
      <c r="H7" s="186"/>
      <c r="I7" s="186"/>
      <c r="J7" s="186"/>
      <c r="K7" s="186"/>
      <c r="L7" s="186"/>
      <c r="M7" s="186"/>
      <c r="N7" s="186"/>
      <c r="O7" s="186"/>
      <c r="P7" s="186"/>
      <c r="Q7" s="186"/>
      <c r="R7" s="186"/>
      <c r="S7" s="186"/>
      <c r="T7" s="186"/>
      <c r="U7" s="186"/>
      <c r="V7" s="186"/>
      <c r="W7" s="186"/>
      <c r="X7" s="186"/>
    </row>
    <row r="8" ht="16.5" spans="1:24">
      <c r="A8" s="184" t="s">
        <v>45</v>
      </c>
      <c r="B8" s="186">
        <v>75</v>
      </c>
      <c r="C8" s="186">
        <v>2</v>
      </c>
      <c r="D8" s="186">
        <f>(C8/C9)*B8</f>
        <v>18.75</v>
      </c>
      <c r="E8" s="186"/>
      <c r="F8" s="186"/>
      <c r="G8" s="186">
        <v>18.75</v>
      </c>
      <c r="H8" s="186"/>
      <c r="I8" s="186"/>
      <c r="J8" s="186"/>
      <c r="K8" s="186"/>
      <c r="L8" s="186"/>
      <c r="M8" s="186"/>
      <c r="N8" s="186"/>
      <c r="O8" s="186"/>
      <c r="P8" s="186"/>
      <c r="Q8" s="186"/>
      <c r="R8" s="186"/>
      <c r="S8" s="186"/>
      <c r="T8" s="186"/>
      <c r="U8" s="186"/>
      <c r="V8" s="186"/>
      <c r="W8" s="186"/>
      <c r="X8" s="186"/>
    </row>
    <row r="9" ht="16.5" spans="1:24">
      <c r="A9" s="188" t="s">
        <v>447</v>
      </c>
      <c r="B9" s="189"/>
      <c r="C9" s="186">
        <v>8</v>
      </c>
      <c r="D9" s="186"/>
      <c r="E9" s="186"/>
      <c r="F9" s="186"/>
      <c r="G9" s="186"/>
      <c r="H9" s="186"/>
      <c r="I9" s="186"/>
      <c r="J9" s="186"/>
      <c r="K9" s="186"/>
      <c r="L9" s="186"/>
      <c r="M9" s="186"/>
      <c r="N9" s="186"/>
      <c r="O9" s="186"/>
      <c r="P9" s="186"/>
      <c r="Q9" s="186"/>
      <c r="R9" s="186"/>
      <c r="S9" s="186"/>
      <c r="T9" s="186"/>
      <c r="U9" s="186"/>
      <c r="V9" s="186"/>
      <c r="W9" s="186"/>
      <c r="X9" s="186"/>
    </row>
    <row r="10" ht="236.25" spans="1:1">
      <c r="A10" s="234" t="s">
        <v>464</v>
      </c>
    </row>
    <row r="12" ht="15.75" spans="5:6">
      <c r="E12" s="234"/>
      <c r="F12" s="234"/>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80" t="s">
        <v>444</v>
      </c>
      <c r="B5" s="181" t="s">
        <v>465</v>
      </c>
      <c r="C5" s="182" t="s">
        <v>446</v>
      </c>
      <c r="D5" s="183"/>
      <c r="E5" s="183"/>
      <c r="F5" s="183"/>
      <c r="G5" s="183"/>
      <c r="H5" s="183"/>
      <c r="I5" s="183"/>
      <c r="J5" s="183"/>
      <c r="K5" s="183"/>
      <c r="L5" s="183"/>
      <c r="M5" s="183"/>
      <c r="N5" s="204"/>
      <c r="O5" s="205" t="s">
        <v>448</v>
      </c>
      <c r="P5" s="206" t="s">
        <v>449</v>
      </c>
    </row>
    <row r="6" ht="57.75" spans="1:16">
      <c r="A6" s="184"/>
      <c r="B6" s="185"/>
      <c r="C6" s="186" t="s">
        <v>450</v>
      </c>
      <c r="D6" s="186" t="s">
        <v>451</v>
      </c>
      <c r="E6" s="186" t="s">
        <v>452</v>
      </c>
      <c r="F6" s="186" t="s">
        <v>453</v>
      </c>
      <c r="G6" s="186" t="s">
        <v>454</v>
      </c>
      <c r="H6" s="186" t="s">
        <v>455</v>
      </c>
      <c r="I6" s="186" t="s">
        <v>456</v>
      </c>
      <c r="J6" s="186" t="s">
        <v>457</v>
      </c>
      <c r="K6" s="186" t="s">
        <v>458</v>
      </c>
      <c r="L6" s="186" t="s">
        <v>459</v>
      </c>
      <c r="M6" s="186" t="s">
        <v>460</v>
      </c>
      <c r="N6" s="186" t="s">
        <v>461</v>
      </c>
      <c r="O6" s="207"/>
      <c r="P6" s="208" t="s">
        <v>463</v>
      </c>
    </row>
    <row r="7" ht="16.5" spans="1:16">
      <c r="A7" s="184" t="s">
        <v>42</v>
      </c>
      <c r="B7" s="187">
        <v>85</v>
      </c>
      <c r="C7" s="187">
        <v>4</v>
      </c>
      <c r="D7" s="186"/>
      <c r="E7" s="186"/>
      <c r="F7" s="186"/>
      <c r="G7" s="186"/>
      <c r="H7" s="186"/>
      <c r="I7" s="186"/>
      <c r="J7" s="186"/>
      <c r="K7" s="186"/>
      <c r="L7" s="186"/>
      <c r="M7" s="186"/>
      <c r="N7" s="186"/>
      <c r="O7" s="186"/>
      <c r="P7" s="186"/>
    </row>
    <row r="8" ht="16.5" spans="1:16">
      <c r="A8" s="184" t="s">
        <v>43</v>
      </c>
      <c r="B8" s="186">
        <v>90</v>
      </c>
      <c r="C8" s="186"/>
      <c r="D8" s="186"/>
      <c r="E8" s="186"/>
      <c r="F8" s="186"/>
      <c r="G8" s="186"/>
      <c r="H8" s="186"/>
      <c r="I8" s="186"/>
      <c r="J8" s="186"/>
      <c r="K8" s="186"/>
      <c r="L8" s="186"/>
      <c r="M8" s="186"/>
      <c r="N8" s="186"/>
      <c r="O8" s="186"/>
      <c r="P8" s="186"/>
    </row>
    <row r="9" ht="16.5" spans="1:16">
      <c r="A9" s="184" t="s">
        <v>44</v>
      </c>
      <c r="B9" s="186">
        <v>83</v>
      </c>
      <c r="C9" s="186"/>
      <c r="D9" s="186"/>
      <c r="E9" s="186"/>
      <c r="F9" s="186"/>
      <c r="G9" s="186"/>
      <c r="H9" s="186"/>
      <c r="I9" s="186"/>
      <c r="J9" s="186"/>
      <c r="K9" s="186"/>
      <c r="L9" s="186"/>
      <c r="M9" s="186"/>
      <c r="N9" s="186"/>
      <c r="O9" s="186"/>
      <c r="P9" s="186"/>
    </row>
    <row r="10" ht="16.5" spans="1:16">
      <c r="A10" s="184" t="s">
        <v>45</v>
      </c>
      <c r="B10" s="186">
        <v>75</v>
      </c>
      <c r="C10" s="186"/>
      <c r="D10" s="186"/>
      <c r="E10" s="186"/>
      <c r="F10" s="186"/>
      <c r="G10" s="186"/>
      <c r="H10" s="186"/>
      <c r="I10" s="186"/>
      <c r="J10" s="186"/>
      <c r="K10" s="186"/>
      <c r="L10" s="186"/>
      <c r="M10" s="186"/>
      <c r="N10" s="186"/>
      <c r="O10" s="186"/>
      <c r="P10" s="186"/>
    </row>
    <row r="11" ht="16.5" spans="1:16">
      <c r="A11" s="188" t="s">
        <v>447</v>
      </c>
      <c r="B11" s="189"/>
      <c r="C11" s="186"/>
      <c r="D11" s="186"/>
      <c r="E11" s="186"/>
      <c r="F11" s="186"/>
      <c r="G11" s="186"/>
      <c r="H11" s="186"/>
      <c r="I11" s="186"/>
      <c r="J11" s="186"/>
      <c r="K11" s="186"/>
      <c r="L11" s="186"/>
      <c r="M11" s="186"/>
      <c r="N11" s="186"/>
      <c r="O11" s="186"/>
      <c r="P11" s="186"/>
    </row>
    <row r="16" ht="13.5"/>
    <row r="17" ht="30.75" spans="1:17">
      <c r="A17" s="190" t="s">
        <v>466</v>
      </c>
      <c r="B17" s="191" t="s">
        <v>467</v>
      </c>
      <c r="C17" s="192" t="s">
        <v>468</v>
      </c>
      <c r="D17" s="193"/>
      <c r="E17" s="193"/>
      <c r="F17" s="193"/>
      <c r="G17" s="193"/>
      <c r="H17" s="193"/>
      <c r="I17" s="201"/>
      <c r="J17" s="209" t="s">
        <v>469</v>
      </c>
      <c r="K17" s="210"/>
      <c r="L17" s="210"/>
      <c r="M17" s="211"/>
      <c r="N17" s="192" t="s">
        <v>470</v>
      </c>
      <c r="O17" s="193"/>
      <c r="P17" s="193"/>
      <c r="Q17" s="201"/>
    </row>
    <row r="18" ht="15.75" spans="1:17">
      <c r="A18" s="194" t="s">
        <v>471</v>
      </c>
      <c r="B18" s="195"/>
      <c r="C18" s="196" t="s">
        <v>472</v>
      </c>
      <c r="D18" s="197"/>
      <c r="E18" s="197"/>
      <c r="F18" s="197"/>
      <c r="G18" s="197"/>
      <c r="H18" s="197"/>
      <c r="I18" s="197"/>
      <c r="J18" s="197"/>
      <c r="K18" s="197"/>
      <c r="L18" s="197"/>
      <c r="M18" s="197"/>
      <c r="N18" s="197"/>
      <c r="O18" s="197"/>
      <c r="P18" s="212"/>
      <c r="Q18" s="215" t="s">
        <v>447</v>
      </c>
    </row>
    <row r="19" ht="15.75" spans="1:17">
      <c r="A19" s="198"/>
      <c r="B19" s="199"/>
      <c r="C19" s="200" t="s">
        <v>450</v>
      </c>
      <c r="D19" s="200" t="s">
        <v>451</v>
      </c>
      <c r="E19" s="200" t="s">
        <v>452</v>
      </c>
      <c r="F19" s="200" t="s">
        <v>453</v>
      </c>
      <c r="G19" s="200" t="s">
        <v>454</v>
      </c>
      <c r="H19" s="200" t="s">
        <v>455</v>
      </c>
      <c r="I19" s="213" t="s">
        <v>456</v>
      </c>
      <c r="J19" s="214"/>
      <c r="K19" s="200" t="s">
        <v>457</v>
      </c>
      <c r="L19" s="200" t="s">
        <v>287</v>
      </c>
      <c r="M19" s="213" t="s">
        <v>473</v>
      </c>
      <c r="N19" s="214"/>
      <c r="O19" s="200" t="s">
        <v>460</v>
      </c>
      <c r="P19" s="200" t="s">
        <v>461</v>
      </c>
      <c r="Q19" s="216"/>
    </row>
    <row r="20" ht="15.75" spans="1:17">
      <c r="A20" s="192" t="s">
        <v>474</v>
      </c>
      <c r="B20" s="201"/>
      <c r="C20" s="200">
        <v>4</v>
      </c>
      <c r="D20" s="200">
        <v>2</v>
      </c>
      <c r="E20" s="200">
        <v>1</v>
      </c>
      <c r="F20" s="200" t="s">
        <v>475</v>
      </c>
      <c r="G20" s="200" t="s">
        <v>475</v>
      </c>
      <c r="H20" s="200" t="s">
        <v>475</v>
      </c>
      <c r="I20" s="213" t="s">
        <v>475</v>
      </c>
      <c r="J20" s="214"/>
      <c r="K20" s="200" t="s">
        <v>475</v>
      </c>
      <c r="L20" s="200">
        <v>1</v>
      </c>
      <c r="M20" s="213" t="s">
        <v>475</v>
      </c>
      <c r="N20" s="214"/>
      <c r="O20" s="200">
        <v>2</v>
      </c>
      <c r="P20" s="200" t="s">
        <v>475</v>
      </c>
      <c r="Q20" s="200">
        <v>9</v>
      </c>
    </row>
    <row r="21" ht="15.75" spans="1:17">
      <c r="A21" s="192" t="s">
        <v>476</v>
      </c>
      <c r="B21" s="201"/>
      <c r="C21" s="200">
        <v>2</v>
      </c>
      <c r="D21" s="200">
        <v>4</v>
      </c>
      <c r="E21" s="200">
        <v>2</v>
      </c>
      <c r="F21" s="200">
        <v>2</v>
      </c>
      <c r="G21" s="200">
        <v>2</v>
      </c>
      <c r="H21" s="200" t="s">
        <v>475</v>
      </c>
      <c r="I21" s="213" t="s">
        <v>475</v>
      </c>
      <c r="J21" s="214"/>
      <c r="K21" s="200" t="s">
        <v>475</v>
      </c>
      <c r="L21" s="200" t="s">
        <v>475</v>
      </c>
      <c r="M21" s="213" t="s">
        <v>475</v>
      </c>
      <c r="N21" s="214"/>
      <c r="O21" s="200" t="s">
        <v>475</v>
      </c>
      <c r="P21" s="200">
        <v>3</v>
      </c>
      <c r="Q21" s="200">
        <v>15</v>
      </c>
    </row>
    <row r="22" ht="15.75" spans="1:17">
      <c r="A22" s="192" t="s">
        <v>477</v>
      </c>
      <c r="B22" s="201"/>
      <c r="C22" s="200">
        <v>1</v>
      </c>
      <c r="D22" s="200">
        <v>4</v>
      </c>
      <c r="E22" s="200">
        <v>3</v>
      </c>
      <c r="F22" s="200">
        <v>2</v>
      </c>
      <c r="G22" s="200">
        <v>4</v>
      </c>
      <c r="H22" s="200" t="s">
        <v>475</v>
      </c>
      <c r="I22" s="213" t="s">
        <v>475</v>
      </c>
      <c r="J22" s="214"/>
      <c r="K22" s="200" t="s">
        <v>475</v>
      </c>
      <c r="L22" s="200" t="s">
        <v>475</v>
      </c>
      <c r="M22" s="213" t="s">
        <v>475</v>
      </c>
      <c r="N22" s="214"/>
      <c r="O22" s="200" t="s">
        <v>475</v>
      </c>
      <c r="P22" s="200">
        <v>3</v>
      </c>
      <c r="Q22" s="200">
        <v>17</v>
      </c>
    </row>
    <row r="23" ht="15.75" spans="1:17">
      <c r="A23" s="192" t="s">
        <v>478</v>
      </c>
      <c r="B23" s="201"/>
      <c r="C23" s="200">
        <v>2</v>
      </c>
      <c r="D23" s="200">
        <v>4</v>
      </c>
      <c r="E23" s="200">
        <v>2</v>
      </c>
      <c r="F23" s="200" t="s">
        <v>475</v>
      </c>
      <c r="G23" s="200" t="s">
        <v>475</v>
      </c>
      <c r="H23" s="200" t="s">
        <v>475</v>
      </c>
      <c r="I23" s="213" t="s">
        <v>475</v>
      </c>
      <c r="J23" s="214"/>
      <c r="K23" s="200" t="s">
        <v>475</v>
      </c>
      <c r="L23" s="200" t="s">
        <v>475</v>
      </c>
      <c r="M23" s="213" t="s">
        <v>475</v>
      </c>
      <c r="N23" s="214"/>
      <c r="O23" s="200" t="s">
        <v>475</v>
      </c>
      <c r="P23" s="200" t="s">
        <v>475</v>
      </c>
      <c r="Q23" s="200">
        <v>8</v>
      </c>
    </row>
    <row r="24" ht="15.75" spans="1:17">
      <c r="A24" s="192" t="s">
        <v>479</v>
      </c>
      <c r="B24" s="201"/>
      <c r="C24" s="200" t="s">
        <v>475</v>
      </c>
      <c r="D24" s="200" t="s">
        <v>475</v>
      </c>
      <c r="E24" s="200" t="s">
        <v>475</v>
      </c>
      <c r="F24" s="200">
        <v>2</v>
      </c>
      <c r="G24" s="200">
        <v>1</v>
      </c>
      <c r="H24" s="200" t="s">
        <v>475</v>
      </c>
      <c r="I24" s="213" t="s">
        <v>475</v>
      </c>
      <c r="J24" s="214"/>
      <c r="K24" s="200" t="s">
        <v>475</v>
      </c>
      <c r="L24" s="200">
        <v>2</v>
      </c>
      <c r="M24" s="213" t="s">
        <v>475</v>
      </c>
      <c r="N24" s="214"/>
      <c r="O24" s="200">
        <v>2</v>
      </c>
      <c r="P24" s="200" t="s">
        <v>475</v>
      </c>
      <c r="Q24" s="200">
        <v>7</v>
      </c>
    </row>
    <row r="25" ht="15.75" spans="1:17">
      <c r="A25" s="202" t="s">
        <v>447</v>
      </c>
      <c r="B25" s="203"/>
      <c r="C25" s="200">
        <v>9</v>
      </c>
      <c r="D25" s="200">
        <v>14</v>
      </c>
      <c r="E25" s="200">
        <v>7</v>
      </c>
      <c r="F25" s="200">
        <v>6</v>
      </c>
      <c r="G25" s="200">
        <v>7</v>
      </c>
      <c r="H25" s="200" t="s">
        <v>475</v>
      </c>
      <c r="I25" s="213" t="s">
        <v>475</v>
      </c>
      <c r="J25" s="214"/>
      <c r="K25" s="200" t="s">
        <v>475</v>
      </c>
      <c r="L25" s="200">
        <v>3</v>
      </c>
      <c r="M25" s="213" t="s">
        <v>475</v>
      </c>
      <c r="N25" s="214"/>
      <c r="O25" s="200">
        <v>4</v>
      </c>
      <c r="P25" s="200">
        <v>6</v>
      </c>
      <c r="Q25" s="200">
        <v>50</v>
      </c>
    </row>
    <row r="68" spans="1:14">
      <c r="A68" s="217"/>
      <c r="B68" s="218" t="s">
        <v>450</v>
      </c>
      <c r="C68" s="218" t="s">
        <v>451</v>
      </c>
      <c r="D68" s="218" t="s">
        <v>452</v>
      </c>
      <c r="E68" s="218" t="s">
        <v>453</v>
      </c>
      <c r="F68" s="218" t="s">
        <v>454</v>
      </c>
      <c r="G68" s="218" t="s">
        <v>455</v>
      </c>
      <c r="H68" s="218" t="s">
        <v>456</v>
      </c>
      <c r="I68" s="218" t="s">
        <v>457</v>
      </c>
      <c r="J68" s="218" t="s">
        <v>458</v>
      </c>
      <c r="K68" s="218" t="s">
        <v>459</v>
      </c>
      <c r="L68" s="218" t="s">
        <v>460</v>
      </c>
      <c r="M68" s="218" t="s">
        <v>461</v>
      </c>
      <c r="N68" s="218"/>
    </row>
    <row r="69" ht="15" spans="1:14">
      <c r="A69" s="219" t="s">
        <v>480</v>
      </c>
      <c r="B69" s="220">
        <v>4</v>
      </c>
      <c r="C69" s="220">
        <v>2</v>
      </c>
      <c r="D69" s="220">
        <v>1</v>
      </c>
      <c r="E69" s="220" t="s">
        <v>475</v>
      </c>
      <c r="F69" s="220" t="s">
        <v>475</v>
      </c>
      <c r="G69" s="220" t="s">
        <v>475</v>
      </c>
      <c r="H69" s="220" t="s">
        <v>475</v>
      </c>
      <c r="I69" s="220" t="s">
        <v>475</v>
      </c>
      <c r="J69" s="220">
        <v>1</v>
      </c>
      <c r="K69" s="220" t="s">
        <v>475</v>
      </c>
      <c r="L69" s="220">
        <v>2</v>
      </c>
      <c r="M69" s="220" t="s">
        <v>475</v>
      </c>
      <c r="N69" s="220">
        <v>10</v>
      </c>
    </row>
    <row r="70" ht="15" spans="1:14">
      <c r="A70" s="219" t="s">
        <v>481</v>
      </c>
      <c r="B70" s="220">
        <v>2</v>
      </c>
      <c r="C70" s="220">
        <v>4</v>
      </c>
      <c r="D70" s="220">
        <v>2</v>
      </c>
      <c r="E70" s="220">
        <v>2</v>
      </c>
      <c r="F70" s="220">
        <v>2</v>
      </c>
      <c r="G70" s="220" t="s">
        <v>475</v>
      </c>
      <c r="H70" s="220" t="s">
        <v>475</v>
      </c>
      <c r="I70" s="220" t="s">
        <v>475</v>
      </c>
      <c r="J70" s="220" t="s">
        <v>475</v>
      </c>
      <c r="K70" s="220" t="s">
        <v>475</v>
      </c>
      <c r="L70" s="220" t="s">
        <v>475</v>
      </c>
      <c r="M70" s="220">
        <v>3</v>
      </c>
      <c r="N70" s="220">
        <v>15</v>
      </c>
    </row>
    <row r="71" ht="15" spans="1:14">
      <c r="A71" s="219" t="s">
        <v>482</v>
      </c>
      <c r="B71" s="220">
        <v>1</v>
      </c>
      <c r="C71" s="220">
        <v>4</v>
      </c>
      <c r="D71" s="220">
        <v>3</v>
      </c>
      <c r="E71" s="220">
        <v>2</v>
      </c>
      <c r="F71" s="220">
        <v>4</v>
      </c>
      <c r="G71" s="220" t="s">
        <v>475</v>
      </c>
      <c r="H71" s="220" t="s">
        <v>475</v>
      </c>
      <c r="I71" s="220" t="s">
        <v>475</v>
      </c>
      <c r="J71" s="220" t="s">
        <v>475</v>
      </c>
      <c r="K71" s="220" t="s">
        <v>475</v>
      </c>
      <c r="L71" s="220" t="s">
        <v>475</v>
      </c>
      <c r="M71" s="220">
        <v>3</v>
      </c>
      <c r="N71" s="220">
        <v>17</v>
      </c>
    </row>
    <row r="72" ht="15" spans="1:14">
      <c r="A72" s="219" t="s">
        <v>483</v>
      </c>
      <c r="B72" s="220">
        <v>2</v>
      </c>
      <c r="C72" s="220">
        <v>4</v>
      </c>
      <c r="D72" s="220">
        <v>2</v>
      </c>
      <c r="E72" s="220" t="s">
        <v>475</v>
      </c>
      <c r="F72" s="220" t="s">
        <v>475</v>
      </c>
      <c r="G72" s="220" t="s">
        <v>475</v>
      </c>
      <c r="H72" s="220" t="s">
        <v>475</v>
      </c>
      <c r="I72" s="220" t="s">
        <v>475</v>
      </c>
      <c r="J72" s="220" t="s">
        <v>475</v>
      </c>
      <c r="K72" s="220" t="s">
        <v>475</v>
      </c>
      <c r="L72" s="220" t="s">
        <v>475</v>
      </c>
      <c r="M72" s="220" t="s">
        <v>475</v>
      </c>
      <c r="N72" s="220">
        <v>8</v>
      </c>
    </row>
    <row r="73" ht="15" spans="1:14">
      <c r="A73" s="219" t="s">
        <v>484</v>
      </c>
      <c r="B73" s="220" t="s">
        <v>475</v>
      </c>
      <c r="C73" s="220" t="s">
        <v>475</v>
      </c>
      <c r="D73" s="220" t="s">
        <v>475</v>
      </c>
      <c r="E73" s="220">
        <v>2</v>
      </c>
      <c r="F73" s="220">
        <v>1</v>
      </c>
      <c r="G73" s="220" t="s">
        <v>475</v>
      </c>
      <c r="H73" s="220" t="s">
        <v>475</v>
      </c>
      <c r="I73" s="220" t="s">
        <v>475</v>
      </c>
      <c r="J73" s="220">
        <v>2</v>
      </c>
      <c r="K73" s="220" t="s">
        <v>475</v>
      </c>
      <c r="L73" s="220">
        <v>2</v>
      </c>
      <c r="M73" s="220" t="s">
        <v>475</v>
      </c>
      <c r="N73" s="220">
        <v>7</v>
      </c>
    </row>
    <row r="74" ht="15" spans="1:14">
      <c r="A74" s="176"/>
      <c r="B74" s="220">
        <v>9</v>
      </c>
      <c r="C74" s="220">
        <v>14</v>
      </c>
      <c r="D74" s="220">
        <v>8</v>
      </c>
      <c r="E74" s="220">
        <v>6</v>
      </c>
      <c r="F74" s="220">
        <v>7</v>
      </c>
      <c r="G74" s="220" t="s">
        <v>475</v>
      </c>
      <c r="H74" s="220" t="s">
        <v>475</v>
      </c>
      <c r="I74" s="220" t="s">
        <v>475</v>
      </c>
      <c r="J74" s="220">
        <v>3</v>
      </c>
      <c r="K74" s="220" t="s">
        <v>475</v>
      </c>
      <c r="L74" s="220">
        <v>4</v>
      </c>
      <c r="M74" s="220">
        <v>6</v>
      </c>
      <c r="N74" s="223">
        <v>57</v>
      </c>
    </row>
    <row r="76" ht="15" spans="2:14">
      <c r="B76" s="220">
        <v>85</v>
      </c>
      <c r="C76" s="220">
        <v>73</v>
      </c>
      <c r="D76" s="220">
        <v>1</v>
      </c>
      <c r="E76" s="220" t="s">
        <v>475</v>
      </c>
      <c r="F76" s="220" t="s">
        <v>475</v>
      </c>
      <c r="G76" s="220" t="s">
        <v>475</v>
      </c>
      <c r="H76" s="220" t="s">
        <v>475</v>
      </c>
      <c r="I76" s="220" t="s">
        <v>475</v>
      </c>
      <c r="J76" s="220">
        <v>1</v>
      </c>
      <c r="K76" s="220" t="s">
        <v>475</v>
      </c>
      <c r="L76" s="220">
        <v>2</v>
      </c>
      <c r="M76" s="220" t="s">
        <v>475</v>
      </c>
      <c r="N76" s="220">
        <v>10</v>
      </c>
    </row>
    <row r="77" ht="15" spans="2:14">
      <c r="B77" s="220">
        <v>85</v>
      </c>
      <c r="C77" s="220">
        <v>70</v>
      </c>
      <c r="D77" s="220">
        <v>2</v>
      </c>
      <c r="E77" s="220">
        <v>2</v>
      </c>
      <c r="F77" s="220">
        <v>2</v>
      </c>
      <c r="G77" s="220" t="s">
        <v>475</v>
      </c>
      <c r="H77" s="220" t="s">
        <v>475</v>
      </c>
      <c r="I77" s="220" t="s">
        <v>475</v>
      </c>
      <c r="J77" s="220" t="s">
        <v>475</v>
      </c>
      <c r="K77" s="220" t="s">
        <v>475</v>
      </c>
      <c r="L77" s="220" t="s">
        <v>475</v>
      </c>
      <c r="M77" s="220">
        <v>3</v>
      </c>
      <c r="N77" s="220">
        <v>15</v>
      </c>
    </row>
    <row r="78" ht="15" spans="2:14">
      <c r="B78" s="220">
        <v>85</v>
      </c>
      <c r="C78" s="220">
        <v>84</v>
      </c>
      <c r="D78" s="220">
        <v>3</v>
      </c>
      <c r="E78" s="220">
        <v>2</v>
      </c>
      <c r="F78" s="220">
        <v>4</v>
      </c>
      <c r="G78" s="220" t="s">
        <v>475</v>
      </c>
      <c r="H78" s="220" t="s">
        <v>475</v>
      </c>
      <c r="I78" s="220" t="s">
        <v>475</v>
      </c>
      <c r="J78" s="220" t="s">
        <v>475</v>
      </c>
      <c r="K78" s="220" t="s">
        <v>475</v>
      </c>
      <c r="L78" s="220" t="s">
        <v>475</v>
      </c>
      <c r="M78" s="220">
        <v>3</v>
      </c>
      <c r="N78" s="220">
        <v>17</v>
      </c>
    </row>
    <row r="79" ht="15" spans="2:14">
      <c r="B79" s="220">
        <v>85</v>
      </c>
      <c r="C79" s="220">
        <v>84</v>
      </c>
      <c r="D79" s="220">
        <v>2</v>
      </c>
      <c r="E79" s="220" t="s">
        <v>475</v>
      </c>
      <c r="F79" s="220" t="s">
        <v>475</v>
      </c>
      <c r="G79" s="220" t="s">
        <v>475</v>
      </c>
      <c r="H79" s="220" t="s">
        <v>475</v>
      </c>
      <c r="I79" s="220" t="s">
        <v>475</v>
      </c>
      <c r="J79" s="220" t="s">
        <v>475</v>
      </c>
      <c r="K79" s="220" t="s">
        <v>475</v>
      </c>
      <c r="L79" s="220" t="s">
        <v>475</v>
      </c>
      <c r="M79" s="220" t="s">
        <v>475</v>
      </c>
      <c r="N79" s="220">
        <v>8</v>
      </c>
    </row>
    <row r="80" ht="15" spans="2:14">
      <c r="B80" s="220" t="s">
        <v>475</v>
      </c>
      <c r="C80" s="220" t="s">
        <v>475</v>
      </c>
      <c r="D80" s="220" t="s">
        <v>475</v>
      </c>
      <c r="E80" s="220">
        <v>2</v>
      </c>
      <c r="F80" s="220">
        <v>1</v>
      </c>
      <c r="G80" s="220" t="s">
        <v>475</v>
      </c>
      <c r="H80" s="220" t="s">
        <v>475</v>
      </c>
      <c r="I80" s="220" t="s">
        <v>475</v>
      </c>
      <c r="J80" s="220">
        <v>2</v>
      </c>
      <c r="K80" s="220" t="s">
        <v>475</v>
      </c>
      <c r="L80" s="220">
        <v>2</v>
      </c>
      <c r="M80" s="220" t="s">
        <v>475</v>
      </c>
      <c r="N80" s="220">
        <v>7</v>
      </c>
    </row>
    <row r="81" ht="15" spans="2:14">
      <c r="B81" s="220">
        <v>9</v>
      </c>
      <c r="C81" s="220">
        <v>14</v>
      </c>
      <c r="D81" s="220">
        <v>8</v>
      </c>
      <c r="E81" s="220">
        <v>6</v>
      </c>
      <c r="F81" s="220">
        <v>7</v>
      </c>
      <c r="G81" s="220" t="s">
        <v>475</v>
      </c>
      <c r="H81" s="220" t="s">
        <v>475</v>
      </c>
      <c r="I81" s="220" t="s">
        <v>475</v>
      </c>
      <c r="J81" s="220">
        <v>3</v>
      </c>
      <c r="K81" s="220" t="s">
        <v>475</v>
      </c>
      <c r="L81" s="220">
        <v>4</v>
      </c>
      <c r="M81" s="220">
        <v>6</v>
      </c>
      <c r="N81" s="223">
        <v>57</v>
      </c>
    </row>
    <row r="84" ht="15" spans="2:14">
      <c r="B84" s="221">
        <f>IF(B69="-",0,B69)/B$74</f>
        <v>0.444444444444444</v>
      </c>
      <c r="C84" s="221">
        <f t="shared" ref="C84:M84" si="0">IF(C69="-",0,C69)/C$74</f>
        <v>0.142857142857143</v>
      </c>
      <c r="D84" s="221">
        <f t="shared" si="0"/>
        <v>0.125</v>
      </c>
      <c r="E84" s="221">
        <f t="shared" si="0"/>
        <v>0</v>
      </c>
      <c r="F84" s="221">
        <f t="shared" si="0"/>
        <v>0</v>
      </c>
      <c r="G84" s="221" t="e">
        <f t="shared" si="0"/>
        <v>#VALUE!</v>
      </c>
      <c r="H84" s="221" t="e">
        <f t="shared" si="0"/>
        <v>#VALUE!</v>
      </c>
      <c r="I84" s="221" t="e">
        <f t="shared" si="0"/>
        <v>#VALUE!</v>
      </c>
      <c r="J84" s="221">
        <f t="shared" si="0"/>
        <v>0.333333333333333</v>
      </c>
      <c r="K84" s="221" t="e">
        <f t="shared" si="0"/>
        <v>#VALUE!</v>
      </c>
      <c r="L84" s="221">
        <f t="shared" si="0"/>
        <v>0.5</v>
      </c>
      <c r="M84" s="221">
        <f t="shared" si="0"/>
        <v>0</v>
      </c>
      <c r="N84" s="220">
        <v>10</v>
      </c>
    </row>
    <row r="85" ht="15" spans="2:14">
      <c r="B85" s="221">
        <f t="shared" ref="B85:M88" si="1">IF(B70="-",0,B70)/B$74</f>
        <v>0.222222222222222</v>
      </c>
      <c r="C85" s="221">
        <f t="shared" si="1"/>
        <v>0.285714285714286</v>
      </c>
      <c r="D85" s="221">
        <f t="shared" si="1"/>
        <v>0.25</v>
      </c>
      <c r="E85" s="221">
        <f t="shared" si="1"/>
        <v>0.333333333333333</v>
      </c>
      <c r="F85" s="221">
        <f t="shared" si="1"/>
        <v>0.285714285714286</v>
      </c>
      <c r="G85" s="221" t="e">
        <f t="shared" si="1"/>
        <v>#VALUE!</v>
      </c>
      <c r="H85" s="221" t="e">
        <f t="shared" si="1"/>
        <v>#VALUE!</v>
      </c>
      <c r="I85" s="221" t="e">
        <f t="shared" si="1"/>
        <v>#VALUE!</v>
      </c>
      <c r="J85" s="221">
        <f t="shared" si="1"/>
        <v>0</v>
      </c>
      <c r="K85" s="221" t="e">
        <f t="shared" si="1"/>
        <v>#VALUE!</v>
      </c>
      <c r="L85" s="221">
        <f t="shared" si="1"/>
        <v>0</v>
      </c>
      <c r="M85" s="221">
        <f t="shared" si="1"/>
        <v>0.5</v>
      </c>
      <c r="N85" s="220">
        <v>15</v>
      </c>
    </row>
    <row r="86" ht="15" spans="2:14">
      <c r="B86" s="221">
        <f t="shared" si="1"/>
        <v>0.111111111111111</v>
      </c>
      <c r="C86" s="221">
        <f t="shared" si="1"/>
        <v>0.285714285714286</v>
      </c>
      <c r="D86" s="221">
        <f t="shared" si="1"/>
        <v>0.375</v>
      </c>
      <c r="E86" s="221">
        <f t="shared" si="1"/>
        <v>0.333333333333333</v>
      </c>
      <c r="F86" s="221">
        <f t="shared" si="1"/>
        <v>0.571428571428571</v>
      </c>
      <c r="G86" s="221" t="e">
        <f t="shared" si="1"/>
        <v>#VALUE!</v>
      </c>
      <c r="H86" s="221" t="e">
        <f t="shared" si="1"/>
        <v>#VALUE!</v>
      </c>
      <c r="I86" s="221" t="e">
        <f t="shared" si="1"/>
        <v>#VALUE!</v>
      </c>
      <c r="J86" s="221">
        <f t="shared" si="1"/>
        <v>0</v>
      </c>
      <c r="K86" s="221" t="e">
        <f t="shared" si="1"/>
        <v>#VALUE!</v>
      </c>
      <c r="L86" s="221">
        <f t="shared" si="1"/>
        <v>0</v>
      </c>
      <c r="M86" s="221">
        <f t="shared" si="1"/>
        <v>0.5</v>
      </c>
      <c r="N86" s="220">
        <v>17</v>
      </c>
    </row>
    <row r="87" ht="15" spans="2:14">
      <c r="B87" s="221">
        <f t="shared" si="1"/>
        <v>0.222222222222222</v>
      </c>
      <c r="C87" s="221">
        <f t="shared" si="1"/>
        <v>0.285714285714286</v>
      </c>
      <c r="D87" s="221">
        <f t="shared" si="1"/>
        <v>0.25</v>
      </c>
      <c r="E87" s="221">
        <f t="shared" si="1"/>
        <v>0</v>
      </c>
      <c r="F87" s="221">
        <f t="shared" si="1"/>
        <v>0</v>
      </c>
      <c r="G87" s="221" t="e">
        <f t="shared" si="1"/>
        <v>#VALUE!</v>
      </c>
      <c r="H87" s="221" t="e">
        <f t="shared" si="1"/>
        <v>#VALUE!</v>
      </c>
      <c r="I87" s="221" t="e">
        <f t="shared" si="1"/>
        <v>#VALUE!</v>
      </c>
      <c r="J87" s="221">
        <f t="shared" si="1"/>
        <v>0</v>
      </c>
      <c r="K87" s="221" t="e">
        <f t="shared" si="1"/>
        <v>#VALUE!</v>
      </c>
      <c r="L87" s="221">
        <f t="shared" si="1"/>
        <v>0</v>
      </c>
      <c r="M87" s="221">
        <f t="shared" si="1"/>
        <v>0</v>
      </c>
      <c r="N87" s="220">
        <v>8</v>
      </c>
    </row>
    <row r="88" ht="15" spans="2:14">
      <c r="B88" s="221">
        <f t="shared" si="1"/>
        <v>0</v>
      </c>
      <c r="C88" s="221">
        <f t="shared" si="1"/>
        <v>0</v>
      </c>
      <c r="D88" s="221">
        <f t="shared" si="1"/>
        <v>0</v>
      </c>
      <c r="E88" s="221">
        <f t="shared" si="1"/>
        <v>0.333333333333333</v>
      </c>
      <c r="F88" s="221">
        <f t="shared" si="1"/>
        <v>0.142857142857143</v>
      </c>
      <c r="G88" s="221" t="e">
        <f t="shared" si="1"/>
        <v>#VALUE!</v>
      </c>
      <c r="H88" s="221" t="e">
        <f t="shared" si="1"/>
        <v>#VALUE!</v>
      </c>
      <c r="I88" s="221" t="e">
        <f t="shared" si="1"/>
        <v>#VALUE!</v>
      </c>
      <c r="J88" s="221">
        <f t="shared" si="1"/>
        <v>0.666666666666667</v>
      </c>
      <c r="K88" s="221" t="e">
        <f t="shared" si="1"/>
        <v>#VALUE!</v>
      </c>
      <c r="L88" s="221">
        <f t="shared" si="1"/>
        <v>0.5</v>
      </c>
      <c r="M88" s="221">
        <f t="shared" si="1"/>
        <v>0</v>
      </c>
      <c r="N88" s="220">
        <v>7</v>
      </c>
    </row>
    <row r="89" ht="15" spans="2:14">
      <c r="B89" s="221">
        <f t="shared" ref="B89:M89" si="2">B74/B$74</f>
        <v>1</v>
      </c>
      <c r="C89" s="221">
        <f t="shared" si="2"/>
        <v>1</v>
      </c>
      <c r="D89" s="221">
        <f t="shared" si="2"/>
        <v>1</v>
      </c>
      <c r="E89" s="221">
        <f t="shared" si="2"/>
        <v>1</v>
      </c>
      <c r="F89" s="221">
        <f t="shared" si="2"/>
        <v>1</v>
      </c>
      <c r="G89" s="221" t="e">
        <f t="shared" si="2"/>
        <v>#VALUE!</v>
      </c>
      <c r="H89" s="221" t="e">
        <f t="shared" si="2"/>
        <v>#VALUE!</v>
      </c>
      <c r="I89" s="221" t="e">
        <f t="shared" si="2"/>
        <v>#VALUE!</v>
      </c>
      <c r="J89" s="221">
        <f t="shared" si="2"/>
        <v>1</v>
      </c>
      <c r="K89" s="221" t="e">
        <f t="shared" si="2"/>
        <v>#VALUE!</v>
      </c>
      <c r="L89" s="221">
        <f t="shared" si="2"/>
        <v>1</v>
      </c>
      <c r="M89" s="221">
        <f t="shared" si="2"/>
        <v>1</v>
      </c>
      <c r="N89" s="223">
        <v>57</v>
      </c>
    </row>
    <row r="92" ht="15" spans="2:14">
      <c r="B92" s="222">
        <f>B84*B76</f>
        <v>37.7777777777778</v>
      </c>
      <c r="C92" s="222">
        <f t="shared" ref="C92:M92" si="3">C84*C76</f>
        <v>10.4285714285714</v>
      </c>
      <c r="D92" s="222">
        <f t="shared" si="3"/>
        <v>0.125</v>
      </c>
      <c r="E92" s="222" t="e">
        <f t="shared" si="3"/>
        <v>#VALUE!</v>
      </c>
      <c r="F92" s="222" t="e">
        <f t="shared" si="3"/>
        <v>#VALUE!</v>
      </c>
      <c r="G92" s="222" t="e">
        <f t="shared" si="3"/>
        <v>#VALUE!</v>
      </c>
      <c r="H92" s="222" t="e">
        <f t="shared" si="3"/>
        <v>#VALUE!</v>
      </c>
      <c r="I92" s="222" t="e">
        <f t="shared" si="3"/>
        <v>#VALUE!</v>
      </c>
      <c r="J92" s="222">
        <f t="shared" si="3"/>
        <v>0.333333333333333</v>
      </c>
      <c r="K92" s="222" t="e">
        <f t="shared" si="3"/>
        <v>#VALUE!</v>
      </c>
      <c r="L92" s="222">
        <f t="shared" si="3"/>
        <v>1</v>
      </c>
      <c r="M92" s="222" t="e">
        <f t="shared" si="3"/>
        <v>#VALUE!</v>
      </c>
      <c r="N92" s="222">
        <v>10</v>
      </c>
    </row>
    <row r="93" ht="15" spans="2:14">
      <c r="B93" s="222">
        <f>B85*B77</f>
        <v>18.8888888888889</v>
      </c>
      <c r="C93" s="222">
        <f t="shared" ref="C93:M93" si="4">C85*C77</f>
        <v>20</v>
      </c>
      <c r="D93" s="222">
        <f t="shared" si="4"/>
        <v>0.5</v>
      </c>
      <c r="E93" s="222">
        <f t="shared" si="4"/>
        <v>0.666666666666667</v>
      </c>
      <c r="F93" s="222">
        <f t="shared" si="4"/>
        <v>0.571428571428571</v>
      </c>
      <c r="G93" s="222" t="e">
        <f t="shared" si="4"/>
        <v>#VALUE!</v>
      </c>
      <c r="H93" s="222" t="e">
        <f t="shared" si="4"/>
        <v>#VALUE!</v>
      </c>
      <c r="I93" s="222" t="e">
        <f t="shared" si="4"/>
        <v>#VALUE!</v>
      </c>
      <c r="J93" s="222" t="e">
        <f t="shared" si="4"/>
        <v>#VALUE!</v>
      </c>
      <c r="K93" s="222" t="e">
        <f t="shared" si="4"/>
        <v>#VALUE!</v>
      </c>
      <c r="L93" s="222" t="e">
        <f t="shared" si="4"/>
        <v>#VALUE!</v>
      </c>
      <c r="M93" s="222">
        <f t="shared" si="4"/>
        <v>1.5</v>
      </c>
      <c r="N93" s="222">
        <v>15</v>
      </c>
    </row>
    <row r="94" ht="15" spans="2:14">
      <c r="B94" s="222">
        <f>B86*B78</f>
        <v>9.44444444444444</v>
      </c>
      <c r="C94" s="222">
        <f t="shared" ref="C94:M94" si="5">C86*C78</f>
        <v>24</v>
      </c>
      <c r="D94" s="222">
        <f t="shared" si="5"/>
        <v>1.125</v>
      </c>
      <c r="E94" s="222">
        <f t="shared" si="5"/>
        <v>0.666666666666667</v>
      </c>
      <c r="F94" s="222">
        <f t="shared" si="5"/>
        <v>2.28571428571429</v>
      </c>
      <c r="G94" s="222" t="e">
        <f t="shared" si="5"/>
        <v>#VALUE!</v>
      </c>
      <c r="H94" s="222" t="e">
        <f t="shared" si="5"/>
        <v>#VALUE!</v>
      </c>
      <c r="I94" s="222" t="e">
        <f t="shared" si="5"/>
        <v>#VALUE!</v>
      </c>
      <c r="J94" s="222" t="e">
        <f t="shared" si="5"/>
        <v>#VALUE!</v>
      </c>
      <c r="K94" s="222" t="e">
        <f t="shared" si="5"/>
        <v>#VALUE!</v>
      </c>
      <c r="L94" s="222" t="e">
        <f t="shared" si="5"/>
        <v>#VALUE!</v>
      </c>
      <c r="M94" s="222">
        <f t="shared" si="5"/>
        <v>1.5</v>
      </c>
      <c r="N94" s="222">
        <v>17</v>
      </c>
    </row>
    <row r="95" ht="15" spans="2:14">
      <c r="B95" s="222">
        <f>B87*B79</f>
        <v>18.8888888888889</v>
      </c>
      <c r="C95" s="222">
        <f t="shared" ref="C95:M95" si="6">C87*C79</f>
        <v>24</v>
      </c>
      <c r="D95" s="222">
        <f t="shared" si="6"/>
        <v>0.5</v>
      </c>
      <c r="E95" s="222" t="e">
        <f t="shared" si="6"/>
        <v>#VALUE!</v>
      </c>
      <c r="F95" s="222" t="e">
        <f t="shared" si="6"/>
        <v>#VALUE!</v>
      </c>
      <c r="G95" s="222" t="e">
        <f t="shared" si="6"/>
        <v>#VALUE!</v>
      </c>
      <c r="H95" s="222" t="e">
        <f t="shared" si="6"/>
        <v>#VALUE!</v>
      </c>
      <c r="I95" s="222" t="e">
        <f t="shared" si="6"/>
        <v>#VALUE!</v>
      </c>
      <c r="J95" s="222" t="e">
        <f t="shared" si="6"/>
        <v>#VALUE!</v>
      </c>
      <c r="K95" s="222" t="e">
        <f t="shared" si="6"/>
        <v>#VALUE!</v>
      </c>
      <c r="L95" s="222" t="e">
        <f t="shared" si="6"/>
        <v>#VALUE!</v>
      </c>
      <c r="M95" s="222" t="e">
        <f t="shared" si="6"/>
        <v>#VALUE!</v>
      </c>
      <c r="N95" s="222">
        <v>8</v>
      </c>
    </row>
    <row r="96" ht="15" spans="2:14">
      <c r="B96" s="222">
        <f>B88*IF(B80="-",0,B88)</f>
        <v>0</v>
      </c>
      <c r="C96" s="222">
        <f t="shared" ref="C96:M96" si="7">C88*IF(C80="-",0,C88)</f>
        <v>0</v>
      </c>
      <c r="D96" s="222">
        <f t="shared" si="7"/>
        <v>0</v>
      </c>
      <c r="E96" s="222">
        <f t="shared" si="7"/>
        <v>0.111111111111111</v>
      </c>
      <c r="F96" s="222">
        <f t="shared" si="7"/>
        <v>0.0204081632653061</v>
      </c>
      <c r="G96" s="222" t="e">
        <f t="shared" si="7"/>
        <v>#VALUE!</v>
      </c>
      <c r="H96" s="222" t="e">
        <f t="shared" si="7"/>
        <v>#VALUE!</v>
      </c>
      <c r="I96" s="222" t="e">
        <f t="shared" si="7"/>
        <v>#VALUE!</v>
      </c>
      <c r="J96" s="222">
        <f t="shared" si="7"/>
        <v>0.444444444444444</v>
      </c>
      <c r="K96" s="222" t="e">
        <f t="shared" si="7"/>
        <v>#VALUE!</v>
      </c>
      <c r="L96" s="222">
        <f t="shared" si="7"/>
        <v>0.25</v>
      </c>
      <c r="M96" s="222">
        <f t="shared" si="7"/>
        <v>0</v>
      </c>
      <c r="N96" s="222">
        <v>7</v>
      </c>
    </row>
    <row r="97" ht="15" spans="2:14">
      <c r="B97" s="222">
        <f>SUM(B92:B96)</f>
        <v>85</v>
      </c>
      <c r="C97" s="222">
        <f t="shared" ref="C97:M97" si="8">SUM(C92:C96)</f>
        <v>78.4285714285714</v>
      </c>
      <c r="D97" s="222">
        <f t="shared" si="8"/>
        <v>2.25</v>
      </c>
      <c r="E97" s="222" t="e">
        <f t="shared" si="8"/>
        <v>#VALUE!</v>
      </c>
      <c r="F97" s="222" t="e">
        <f t="shared" si="8"/>
        <v>#VALUE!</v>
      </c>
      <c r="G97" s="222" t="e">
        <f t="shared" si="8"/>
        <v>#VALUE!</v>
      </c>
      <c r="H97" s="222" t="e">
        <f t="shared" si="8"/>
        <v>#VALUE!</v>
      </c>
      <c r="I97" s="222" t="e">
        <f t="shared" si="8"/>
        <v>#VALUE!</v>
      </c>
      <c r="J97" s="222" t="e">
        <f t="shared" si="8"/>
        <v>#VALUE!</v>
      </c>
      <c r="K97" s="222" t="e">
        <f t="shared" si="8"/>
        <v>#VALUE!</v>
      </c>
      <c r="L97" s="222" t="e">
        <f t="shared" si="8"/>
        <v>#VALUE!</v>
      </c>
      <c r="M97" s="222" t="e">
        <f t="shared" si="8"/>
        <v>#VALUE!</v>
      </c>
      <c r="N97" s="224">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workbookViewId="0">
      <selection activeCell="C1" sqref="C1:C66"/>
    </sheetView>
  </sheetViews>
  <sheetFormatPr defaultColWidth="9" defaultRowHeight="12.75" outlineLevelCol="2"/>
  <sheetData>
    <row r="1" ht="15.75" spans="1:3">
      <c r="A1">
        <v>69</v>
      </c>
      <c r="B1" s="175">
        <v>16</v>
      </c>
      <c r="C1" s="176">
        <f>(A1-B1)</f>
        <v>53</v>
      </c>
    </row>
    <row r="2" ht="15.75" spans="1:3">
      <c r="A2">
        <v>71</v>
      </c>
      <c r="B2" s="175">
        <v>19</v>
      </c>
      <c r="C2" s="176">
        <f t="shared" ref="C2:C65" si="0">(A2-B2)</f>
        <v>52</v>
      </c>
    </row>
    <row r="3" ht="15.75" spans="1:3">
      <c r="A3">
        <v>68</v>
      </c>
      <c r="B3" s="175">
        <v>17</v>
      </c>
      <c r="C3" s="176">
        <f t="shared" si="0"/>
        <v>51</v>
      </c>
    </row>
    <row r="4" ht="15.75" spans="1:3">
      <c r="A4">
        <v>65</v>
      </c>
      <c r="B4" s="175">
        <v>16</v>
      </c>
      <c r="C4" s="176">
        <f t="shared" si="0"/>
        <v>49</v>
      </c>
    </row>
    <row r="5" ht="15.75" spans="1:3">
      <c r="A5">
        <v>82</v>
      </c>
      <c r="B5" s="175">
        <v>16</v>
      </c>
      <c r="C5" s="176">
        <f t="shared" si="0"/>
        <v>66</v>
      </c>
    </row>
    <row r="6" ht="15.75" spans="1:3">
      <c r="A6">
        <v>64</v>
      </c>
      <c r="B6" s="175">
        <v>17</v>
      </c>
      <c r="C6" s="176">
        <f t="shared" si="0"/>
        <v>47</v>
      </c>
    </row>
    <row r="7" ht="15.75" spans="1:3">
      <c r="A7">
        <v>66</v>
      </c>
      <c r="B7" s="175">
        <v>17</v>
      </c>
      <c r="C7" s="176">
        <f t="shared" si="0"/>
        <v>49</v>
      </c>
    </row>
    <row r="8" ht="15.75" spans="1:3">
      <c r="A8">
        <v>71</v>
      </c>
      <c r="B8" s="175">
        <v>17</v>
      </c>
      <c r="C8" s="176">
        <f t="shared" si="0"/>
        <v>54</v>
      </c>
    </row>
    <row r="9" ht="15.75" spans="1:3">
      <c r="A9">
        <v>65</v>
      </c>
      <c r="B9" s="175">
        <v>17</v>
      </c>
      <c r="C9" s="176">
        <f t="shared" si="0"/>
        <v>48</v>
      </c>
    </row>
    <row r="10" ht="15.75" spans="1:3">
      <c r="A10">
        <v>67</v>
      </c>
      <c r="B10" s="175">
        <v>17</v>
      </c>
      <c r="C10" s="176">
        <f t="shared" si="0"/>
        <v>50</v>
      </c>
    </row>
    <row r="11" ht="15.75" spans="1:3">
      <c r="A11">
        <v>65</v>
      </c>
      <c r="B11" s="175">
        <v>17</v>
      </c>
      <c r="C11" s="176">
        <f t="shared" si="0"/>
        <v>48</v>
      </c>
    </row>
    <row r="12" ht="15.75" spans="1:3">
      <c r="A12">
        <v>70</v>
      </c>
      <c r="B12" s="175">
        <v>18</v>
      </c>
      <c r="C12" s="176">
        <f t="shared" si="0"/>
        <v>52</v>
      </c>
    </row>
    <row r="13" ht="15.75" spans="1:3">
      <c r="A13">
        <v>64</v>
      </c>
      <c r="B13" s="175">
        <v>17</v>
      </c>
      <c r="C13" s="176">
        <f t="shared" si="0"/>
        <v>47</v>
      </c>
    </row>
    <row r="14" ht="15.75" spans="1:3">
      <c r="A14">
        <v>71</v>
      </c>
      <c r="B14" s="175">
        <v>17</v>
      </c>
      <c r="C14" s="176">
        <f t="shared" si="0"/>
        <v>54</v>
      </c>
    </row>
    <row r="15" ht="15.75" spans="1:3">
      <c r="A15">
        <v>73</v>
      </c>
      <c r="B15" s="175">
        <v>18</v>
      </c>
      <c r="C15" s="176">
        <f t="shared" si="0"/>
        <v>55</v>
      </c>
    </row>
    <row r="16" ht="15.75" spans="1:3">
      <c r="A16">
        <v>75</v>
      </c>
      <c r="B16" s="175">
        <v>19</v>
      </c>
      <c r="C16" s="176">
        <f t="shared" si="0"/>
        <v>56</v>
      </c>
    </row>
    <row r="17" ht="15.75" spans="1:3">
      <c r="A17">
        <v>67</v>
      </c>
      <c r="B17" s="175">
        <v>18</v>
      </c>
      <c r="C17" s="176">
        <f t="shared" si="0"/>
        <v>49</v>
      </c>
    </row>
    <row r="18" ht="15.75" spans="1:3">
      <c r="A18">
        <v>72</v>
      </c>
      <c r="B18" s="175">
        <v>17</v>
      </c>
      <c r="C18" s="176">
        <f t="shared" si="0"/>
        <v>55</v>
      </c>
    </row>
    <row r="19" ht="15.75" spans="1:3">
      <c r="A19">
        <v>72</v>
      </c>
      <c r="B19" s="175">
        <v>18</v>
      </c>
      <c r="C19" s="176">
        <f t="shared" si="0"/>
        <v>54</v>
      </c>
    </row>
    <row r="20" ht="15.75" spans="1:3">
      <c r="A20">
        <v>68</v>
      </c>
      <c r="B20" s="175">
        <v>17</v>
      </c>
      <c r="C20" s="176">
        <f t="shared" si="0"/>
        <v>51</v>
      </c>
    </row>
    <row r="21" ht="15.75" spans="1:3">
      <c r="A21">
        <v>81</v>
      </c>
      <c r="B21" s="175">
        <v>18</v>
      </c>
      <c r="C21" s="176">
        <f t="shared" si="0"/>
        <v>63</v>
      </c>
    </row>
    <row r="22" ht="15.75" spans="1:3">
      <c r="A22">
        <v>67</v>
      </c>
      <c r="B22" s="175">
        <v>18</v>
      </c>
      <c r="C22" s="176">
        <f t="shared" si="0"/>
        <v>49</v>
      </c>
    </row>
    <row r="23" ht="15.75" spans="1:3">
      <c r="A23">
        <v>87</v>
      </c>
      <c r="B23" s="175">
        <v>18</v>
      </c>
      <c r="C23" s="176">
        <f t="shared" si="0"/>
        <v>69</v>
      </c>
    </row>
    <row r="24" ht="15.75" spans="1:3">
      <c r="A24">
        <v>89</v>
      </c>
      <c r="B24" s="175">
        <v>18</v>
      </c>
      <c r="C24" s="176">
        <f t="shared" si="0"/>
        <v>71</v>
      </c>
    </row>
    <row r="25" ht="15.75" spans="1:3">
      <c r="A25">
        <v>84</v>
      </c>
      <c r="B25" s="175">
        <v>15</v>
      </c>
      <c r="C25" s="176">
        <f t="shared" si="0"/>
        <v>69</v>
      </c>
    </row>
    <row r="26" ht="15.75" spans="1:3">
      <c r="A26">
        <v>93</v>
      </c>
      <c r="B26" s="175">
        <v>18</v>
      </c>
      <c r="C26" s="176">
        <f t="shared" si="0"/>
        <v>75</v>
      </c>
    </row>
    <row r="27" ht="15.75" spans="1:3">
      <c r="A27">
        <v>89</v>
      </c>
      <c r="B27" s="175">
        <v>17</v>
      </c>
      <c r="C27" s="176">
        <f t="shared" si="0"/>
        <v>72</v>
      </c>
    </row>
    <row r="28" ht="15.75" spans="1:3">
      <c r="A28">
        <v>86</v>
      </c>
      <c r="B28" s="175">
        <v>17</v>
      </c>
      <c r="C28" s="176">
        <f t="shared" si="0"/>
        <v>69</v>
      </c>
    </row>
    <row r="29" ht="15.75" spans="1:3">
      <c r="A29">
        <v>91</v>
      </c>
      <c r="B29" s="175">
        <v>17</v>
      </c>
      <c r="C29" s="176">
        <f t="shared" si="0"/>
        <v>74</v>
      </c>
    </row>
    <row r="30" ht="15.75" spans="1:3">
      <c r="A30">
        <v>81</v>
      </c>
      <c r="B30" s="177">
        <v>12</v>
      </c>
      <c r="C30" s="176">
        <f t="shared" si="0"/>
        <v>69</v>
      </c>
    </row>
    <row r="31" ht="15.75" spans="1:3">
      <c r="A31">
        <v>92</v>
      </c>
      <c r="B31" s="175">
        <v>18</v>
      </c>
      <c r="C31" s="176">
        <f t="shared" si="0"/>
        <v>74</v>
      </c>
    </row>
    <row r="32" ht="15.75" spans="1:3">
      <c r="A32">
        <v>73</v>
      </c>
      <c r="B32" s="175">
        <v>13</v>
      </c>
      <c r="C32" s="176">
        <f t="shared" si="0"/>
        <v>60</v>
      </c>
    </row>
    <row r="33" ht="15.75" spans="1:3">
      <c r="A33">
        <v>88</v>
      </c>
      <c r="B33" s="175">
        <v>17</v>
      </c>
      <c r="C33" s="176">
        <f t="shared" si="0"/>
        <v>71</v>
      </c>
    </row>
    <row r="34" ht="15.75" spans="1:3">
      <c r="A34">
        <v>70</v>
      </c>
      <c r="B34" s="175">
        <v>18</v>
      </c>
      <c r="C34" s="176">
        <f t="shared" si="0"/>
        <v>52</v>
      </c>
    </row>
    <row r="35" ht="15.75" spans="1:3">
      <c r="A35">
        <v>89</v>
      </c>
      <c r="B35" s="175">
        <v>17</v>
      </c>
      <c r="C35" s="176">
        <f t="shared" si="0"/>
        <v>72</v>
      </c>
    </row>
    <row r="36" ht="15.75" spans="1:3">
      <c r="A36">
        <v>89</v>
      </c>
      <c r="B36" s="175">
        <v>17</v>
      </c>
      <c r="C36" s="176">
        <f t="shared" si="0"/>
        <v>72</v>
      </c>
    </row>
    <row r="37" ht="15.75" spans="1:3">
      <c r="A37">
        <v>87</v>
      </c>
      <c r="B37" s="175">
        <v>17</v>
      </c>
      <c r="C37" s="176">
        <f t="shared" si="0"/>
        <v>70</v>
      </c>
    </row>
    <row r="38" ht="15.75" spans="1:3">
      <c r="A38">
        <v>88</v>
      </c>
      <c r="B38" s="175">
        <v>17</v>
      </c>
      <c r="C38" s="176">
        <f t="shared" si="0"/>
        <v>71</v>
      </c>
    </row>
    <row r="39" ht="15.75" spans="1:3">
      <c r="A39">
        <v>89</v>
      </c>
      <c r="B39" s="175">
        <v>17</v>
      </c>
      <c r="C39" s="176">
        <f t="shared" si="0"/>
        <v>72</v>
      </c>
    </row>
    <row r="40" ht="15.75" spans="1:3">
      <c r="A40">
        <v>92</v>
      </c>
      <c r="B40" s="175">
        <v>19</v>
      </c>
      <c r="C40" s="176">
        <f t="shared" si="0"/>
        <v>73</v>
      </c>
    </row>
    <row r="41" ht="15.75" spans="1:3">
      <c r="A41">
        <v>87</v>
      </c>
      <c r="B41" s="175">
        <v>17</v>
      </c>
      <c r="C41" s="176">
        <f t="shared" si="0"/>
        <v>70</v>
      </c>
    </row>
    <row r="42" ht="15.75" spans="1:3">
      <c r="A42">
        <v>85</v>
      </c>
      <c r="B42" s="175">
        <v>18</v>
      </c>
      <c r="C42" s="176">
        <f t="shared" si="0"/>
        <v>67</v>
      </c>
    </row>
    <row r="43" ht="15.75" spans="1:3">
      <c r="A43">
        <v>91</v>
      </c>
      <c r="B43" s="175">
        <v>18</v>
      </c>
      <c r="C43" s="176">
        <f t="shared" si="0"/>
        <v>73</v>
      </c>
    </row>
    <row r="44" ht="15.75" spans="1:3">
      <c r="A44">
        <v>86</v>
      </c>
      <c r="B44" s="177">
        <v>17</v>
      </c>
      <c r="C44" s="176">
        <f t="shared" si="0"/>
        <v>69</v>
      </c>
    </row>
    <row r="45" ht="15.75" spans="1:3">
      <c r="A45">
        <v>93</v>
      </c>
      <c r="B45" s="175">
        <v>19</v>
      </c>
      <c r="C45" s="176">
        <f t="shared" si="0"/>
        <v>74</v>
      </c>
    </row>
    <row r="46" ht="15.75" spans="1:3">
      <c r="A46">
        <v>90</v>
      </c>
      <c r="B46" s="175">
        <v>19</v>
      </c>
      <c r="C46" s="176">
        <f t="shared" si="0"/>
        <v>71</v>
      </c>
    </row>
    <row r="47" ht="15.75" spans="1:3">
      <c r="A47">
        <v>87</v>
      </c>
      <c r="B47" s="175">
        <v>18</v>
      </c>
      <c r="C47" s="176">
        <f t="shared" si="0"/>
        <v>69</v>
      </c>
    </row>
    <row r="48" ht="15.75" spans="1:3">
      <c r="A48">
        <v>91</v>
      </c>
      <c r="B48" s="175">
        <v>18</v>
      </c>
      <c r="C48" s="176">
        <f t="shared" si="0"/>
        <v>73</v>
      </c>
    </row>
    <row r="49" ht="15.75" spans="1:3">
      <c r="A49">
        <v>82</v>
      </c>
      <c r="B49" s="175">
        <v>17</v>
      </c>
      <c r="C49" s="176">
        <f t="shared" si="0"/>
        <v>65</v>
      </c>
    </row>
    <row r="50" ht="15.75" spans="1:3">
      <c r="A50">
        <v>88</v>
      </c>
      <c r="B50" s="175">
        <v>17</v>
      </c>
      <c r="C50" s="176">
        <f t="shared" si="0"/>
        <v>71</v>
      </c>
    </row>
    <row r="51" ht="15.75" spans="1:3">
      <c r="A51">
        <v>88</v>
      </c>
      <c r="B51" s="175">
        <v>18</v>
      </c>
      <c r="C51" s="176">
        <f t="shared" si="0"/>
        <v>70</v>
      </c>
    </row>
    <row r="52" ht="15.75" spans="1:3">
      <c r="A52">
        <v>92</v>
      </c>
      <c r="B52" s="175">
        <v>18</v>
      </c>
      <c r="C52" s="176">
        <f t="shared" si="0"/>
        <v>74</v>
      </c>
    </row>
    <row r="53" ht="15.75" spans="1:3">
      <c r="A53">
        <v>93</v>
      </c>
      <c r="B53" s="175">
        <v>18</v>
      </c>
      <c r="C53" s="176">
        <f t="shared" si="0"/>
        <v>75</v>
      </c>
    </row>
    <row r="54" ht="15.75" spans="1:3">
      <c r="A54">
        <v>87</v>
      </c>
      <c r="B54" s="178">
        <v>17</v>
      </c>
      <c r="C54" s="176">
        <f t="shared" si="0"/>
        <v>70</v>
      </c>
    </row>
    <row r="55" ht="15.75" spans="1:3">
      <c r="A55">
        <v>92</v>
      </c>
      <c r="B55" s="177">
        <v>17</v>
      </c>
      <c r="C55" s="176">
        <f t="shared" si="0"/>
        <v>75</v>
      </c>
    </row>
    <row r="56" ht="15.75" spans="1:3">
      <c r="A56">
        <v>89</v>
      </c>
      <c r="B56" s="177">
        <v>17</v>
      </c>
      <c r="C56" s="176">
        <f t="shared" si="0"/>
        <v>72</v>
      </c>
    </row>
    <row r="57" spans="1:3">
      <c r="A57">
        <v>87</v>
      </c>
      <c r="B57" s="179">
        <v>17</v>
      </c>
      <c r="C57" s="176">
        <f t="shared" si="0"/>
        <v>70</v>
      </c>
    </row>
    <row r="58" spans="1:3">
      <c r="A58">
        <v>92</v>
      </c>
      <c r="B58" s="179">
        <v>18</v>
      </c>
      <c r="C58" s="176">
        <f t="shared" si="0"/>
        <v>74</v>
      </c>
    </row>
    <row r="59" spans="1:3">
      <c r="A59">
        <v>89</v>
      </c>
      <c r="B59" s="179">
        <v>18</v>
      </c>
      <c r="C59" s="176">
        <f t="shared" si="0"/>
        <v>71</v>
      </c>
    </row>
    <row r="60" spans="1:3">
      <c r="A60">
        <v>90</v>
      </c>
      <c r="B60" s="179">
        <v>17</v>
      </c>
      <c r="C60" s="176">
        <f t="shared" si="0"/>
        <v>73</v>
      </c>
    </row>
    <row r="61" spans="1:3">
      <c r="A61">
        <v>90</v>
      </c>
      <c r="B61" s="179">
        <v>19</v>
      </c>
      <c r="C61" s="176">
        <f t="shared" si="0"/>
        <v>71</v>
      </c>
    </row>
    <row r="62" spans="1:3">
      <c r="A62">
        <v>86</v>
      </c>
      <c r="B62" s="179">
        <v>16</v>
      </c>
      <c r="C62" s="176">
        <f t="shared" si="0"/>
        <v>70</v>
      </c>
    </row>
    <row r="63" spans="1:3">
      <c r="A63">
        <v>91</v>
      </c>
      <c r="B63" s="179">
        <v>17</v>
      </c>
      <c r="C63" s="176">
        <f t="shared" si="0"/>
        <v>74</v>
      </c>
    </row>
    <row r="64" spans="1:3">
      <c r="A64">
        <v>85</v>
      </c>
      <c r="B64" s="179">
        <v>17</v>
      </c>
      <c r="C64" s="176">
        <f t="shared" si="0"/>
        <v>68</v>
      </c>
    </row>
    <row r="65" spans="1:3">
      <c r="A65">
        <v>85</v>
      </c>
      <c r="B65" s="179">
        <v>18</v>
      </c>
      <c r="C65" s="176">
        <f t="shared" si="0"/>
        <v>67</v>
      </c>
    </row>
    <row r="66" spans="1:3">
      <c r="A66">
        <v>86</v>
      </c>
      <c r="B66" s="179">
        <v>18</v>
      </c>
      <c r="C66" s="176">
        <f t="shared" ref="C66" si="1">(A66-B66)</f>
        <v>68</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zoomScale="90" zoomScaleNormal="90" workbookViewId="0">
      <selection activeCell="A3" sqref="A3:H3"/>
    </sheetView>
  </sheetViews>
  <sheetFormatPr defaultColWidth="9" defaultRowHeight="15"/>
  <cols>
    <col min="1" max="1" width="9.14285714285714" style="144"/>
    <col min="2" max="2" width="17.1428571428571" style="144" hidden="1" customWidth="1"/>
    <col min="3" max="3" width="29.2857142857143" style="144" customWidth="1"/>
    <col min="4" max="4" width="18.5714285714286" style="144" customWidth="1"/>
    <col min="5" max="5" width="27.5714285714286" style="144" customWidth="1"/>
    <col min="6" max="6" width="32.5714285714286" style="144" customWidth="1"/>
    <col min="7" max="7" width="30.2857142857143" style="144" customWidth="1"/>
    <col min="8" max="8" width="28.1428571428571" style="144" customWidth="1"/>
    <col min="9" max="9" width="29.4285714285714" style="144" customWidth="1"/>
    <col min="10" max="10" width="25.2857142857143" style="144" customWidth="1"/>
    <col min="11" max="11" width="24.2857142857143" style="144" customWidth="1"/>
    <col min="12" max="12" width="9.14285714285714" style="144"/>
    <col min="13" max="13" width="5" style="144" customWidth="1"/>
    <col min="14" max="14" width="2" style="144" hidden="1" customWidth="1"/>
    <col min="15" max="16" width="9.14285714285714" style="144" hidden="1" customWidth="1"/>
    <col min="17" max="16384" width="9.14285714285714" style="144"/>
  </cols>
  <sheetData>
    <row r="1" s="142" customFormat="1" ht="30" customHeight="1" spans="1:16">
      <c r="A1" s="145" t="s">
        <v>485</v>
      </c>
      <c r="B1" s="145"/>
      <c r="C1" s="145"/>
      <c r="D1" s="145"/>
      <c r="E1" s="145"/>
      <c r="F1" s="145"/>
      <c r="G1" s="145"/>
      <c r="H1" s="145"/>
      <c r="I1" s="167"/>
      <c r="J1" s="167"/>
      <c r="K1" s="167"/>
      <c r="L1" s="167"/>
      <c r="M1" s="167"/>
      <c r="N1" s="167"/>
      <c r="O1" s="167"/>
      <c r="P1" s="167"/>
    </row>
    <row r="2" s="142" customFormat="1" ht="31.5" customHeight="1" spans="1:16">
      <c r="A2" s="146" t="s">
        <v>486</v>
      </c>
      <c r="B2" s="146"/>
      <c r="C2" s="146"/>
      <c r="D2" s="146"/>
      <c r="E2" s="146"/>
      <c r="F2" s="146"/>
      <c r="G2" s="146"/>
      <c r="H2" s="146"/>
      <c r="I2" s="167"/>
      <c r="J2" s="167"/>
      <c r="K2" s="167"/>
      <c r="L2" s="167"/>
      <c r="M2" s="167"/>
      <c r="N2" s="167"/>
      <c r="O2" s="167"/>
      <c r="P2" s="167"/>
    </row>
    <row r="3" s="142" customFormat="1" ht="24.75" customHeight="1" spans="1:16">
      <c r="A3" s="147" t="s">
        <v>487</v>
      </c>
      <c r="B3" s="147"/>
      <c r="C3" s="147"/>
      <c r="D3" s="147"/>
      <c r="E3" s="147"/>
      <c r="F3" s="147"/>
      <c r="G3" s="147"/>
      <c r="H3" s="147"/>
      <c r="I3" s="168"/>
      <c r="J3" s="168"/>
      <c r="K3" s="168"/>
      <c r="L3" s="168"/>
      <c r="M3" s="168"/>
      <c r="N3" s="168"/>
      <c r="O3" s="168"/>
      <c r="P3" s="168"/>
    </row>
    <row r="4" s="142" customFormat="1" ht="24" customHeight="1" spans="1:16">
      <c r="A4" s="148" t="s">
        <v>488</v>
      </c>
      <c r="B4" s="148"/>
      <c r="C4" s="148"/>
      <c r="D4" s="149" t="s">
        <v>489</v>
      </c>
      <c r="E4" s="149"/>
      <c r="F4" s="149"/>
      <c r="G4" s="149" t="s">
        <v>490</v>
      </c>
      <c r="H4" s="149"/>
      <c r="I4" s="169"/>
      <c r="J4" s="170"/>
      <c r="K4" s="170"/>
      <c r="L4" s="167"/>
      <c r="M4" s="170"/>
      <c r="N4" s="170"/>
      <c r="O4" s="170"/>
      <c r="P4" s="170"/>
    </row>
    <row r="5" s="142" customFormat="1" ht="25.5" customHeight="1" spans="1:16">
      <c r="A5" s="150" t="s">
        <v>491</v>
      </c>
      <c r="B5" s="150"/>
      <c r="C5" s="150"/>
      <c r="D5" s="150"/>
      <c r="E5" s="150"/>
      <c r="F5" s="149" t="s">
        <v>492</v>
      </c>
      <c r="G5" s="149"/>
      <c r="H5" s="149"/>
      <c r="I5" s="167"/>
      <c r="J5" s="167"/>
      <c r="K5" s="167"/>
      <c r="L5" s="167"/>
      <c r="M5" s="167"/>
      <c r="N5" s="167"/>
      <c r="O5" s="167"/>
      <c r="P5" s="171"/>
    </row>
    <row r="6" s="142" customFormat="1" ht="20.25" spans="1:16">
      <c r="A6" s="151"/>
      <c r="B6" s="151"/>
      <c r="C6" s="151"/>
      <c r="D6" s="151"/>
      <c r="E6" s="151"/>
      <c r="F6" s="151"/>
      <c r="G6" s="151"/>
      <c r="H6" s="151"/>
      <c r="I6" s="172"/>
      <c r="J6" s="172"/>
      <c r="K6" s="173"/>
      <c r="L6" s="170"/>
      <c r="M6" s="170"/>
      <c r="N6" s="170"/>
      <c r="O6" s="170"/>
      <c r="P6" s="170"/>
    </row>
    <row r="7" s="143" customFormat="1" ht="50.25" customHeight="1" spans="1:10">
      <c r="A7" s="152" t="s">
        <v>493</v>
      </c>
      <c r="B7" s="153" t="s">
        <v>494</v>
      </c>
      <c r="C7" s="154" t="s">
        <v>495</v>
      </c>
      <c r="D7" s="154" t="s">
        <v>36</v>
      </c>
      <c r="E7" s="155" t="s">
        <v>496</v>
      </c>
      <c r="F7" s="156" t="s">
        <v>497</v>
      </c>
      <c r="G7" s="155" t="s">
        <v>498</v>
      </c>
      <c r="H7" s="157" t="s">
        <v>499</v>
      </c>
      <c r="I7" s="155" t="s">
        <v>500</v>
      </c>
      <c r="J7" s="157" t="s">
        <v>501</v>
      </c>
    </row>
    <row r="8" s="143" customFormat="1" ht="17.45" customHeight="1" spans="1:10">
      <c r="A8" s="152">
        <v>1</v>
      </c>
      <c r="B8" s="158">
        <v>43265.5046884375</v>
      </c>
      <c r="C8" s="159" t="s">
        <v>502</v>
      </c>
      <c r="D8" s="160" t="s">
        <v>503</v>
      </c>
      <c r="E8" s="161">
        <v>5</v>
      </c>
      <c r="F8" s="161">
        <v>5</v>
      </c>
      <c r="G8" s="161">
        <v>5</v>
      </c>
      <c r="H8" s="161">
        <v>5</v>
      </c>
      <c r="I8" s="161">
        <v>5</v>
      </c>
      <c r="J8" s="161">
        <v>5</v>
      </c>
    </row>
    <row r="9" s="143" customFormat="1" ht="17.45" customHeight="1" spans="1:10">
      <c r="A9" s="152">
        <v>2</v>
      </c>
      <c r="B9" s="158">
        <v>43265.5051323148</v>
      </c>
      <c r="C9" s="159" t="s">
        <v>504</v>
      </c>
      <c r="D9" s="160" t="s">
        <v>505</v>
      </c>
      <c r="E9" s="161">
        <v>5</v>
      </c>
      <c r="F9" s="161">
        <v>5</v>
      </c>
      <c r="G9" s="161">
        <v>5</v>
      </c>
      <c r="H9" s="161">
        <v>5</v>
      </c>
      <c r="I9" s="161">
        <v>5</v>
      </c>
      <c r="J9" s="161">
        <v>5</v>
      </c>
    </row>
    <row r="10" s="143" customFormat="1" ht="17.45" customHeight="1" spans="1:10">
      <c r="A10" s="152">
        <v>3</v>
      </c>
      <c r="B10" s="158">
        <v>43265.5055779861</v>
      </c>
      <c r="C10" s="159" t="s">
        <v>506</v>
      </c>
      <c r="D10" s="160" t="s">
        <v>507</v>
      </c>
      <c r="E10" s="161">
        <v>5</v>
      </c>
      <c r="F10" s="161">
        <v>4</v>
      </c>
      <c r="G10" s="161">
        <v>5</v>
      </c>
      <c r="H10" s="161">
        <v>4</v>
      </c>
      <c r="I10" s="161">
        <v>5</v>
      </c>
      <c r="J10" s="161">
        <v>4</v>
      </c>
    </row>
    <row r="11" s="143" customFormat="1" ht="17.45" customHeight="1" spans="1:10">
      <c r="A11" s="152">
        <v>4</v>
      </c>
      <c r="B11" s="158">
        <v>43265.5067263426</v>
      </c>
      <c r="C11" s="159" t="s">
        <v>508</v>
      </c>
      <c r="D11" s="160" t="s">
        <v>509</v>
      </c>
      <c r="E11" s="161">
        <v>5</v>
      </c>
      <c r="F11" s="161">
        <v>5</v>
      </c>
      <c r="G11" s="161">
        <v>5</v>
      </c>
      <c r="H11" s="161">
        <v>5</v>
      </c>
      <c r="I11" s="161">
        <v>5</v>
      </c>
      <c r="J11" s="161">
        <v>5</v>
      </c>
    </row>
    <row r="12" s="143" customFormat="1" ht="17.45" customHeight="1" spans="1:10">
      <c r="A12" s="152">
        <v>5</v>
      </c>
      <c r="B12" s="158">
        <v>43265.5105596759</v>
      </c>
      <c r="C12" s="159" t="s">
        <v>510</v>
      </c>
      <c r="D12" s="160" t="s">
        <v>511</v>
      </c>
      <c r="E12" s="161">
        <v>2</v>
      </c>
      <c r="F12" s="161">
        <v>3</v>
      </c>
      <c r="G12" s="161">
        <v>2</v>
      </c>
      <c r="H12" s="161">
        <v>4</v>
      </c>
      <c r="I12" s="161">
        <v>3</v>
      </c>
      <c r="J12" s="161">
        <v>2</v>
      </c>
    </row>
    <row r="13" s="143" customFormat="1" ht="17.45" customHeight="1" spans="1:10">
      <c r="A13" s="152">
        <v>6</v>
      </c>
      <c r="B13" s="158">
        <v>43265.5114708565</v>
      </c>
      <c r="C13" s="159" t="s">
        <v>512</v>
      </c>
      <c r="D13" s="160" t="s">
        <v>513</v>
      </c>
      <c r="E13" s="161">
        <v>4</v>
      </c>
      <c r="F13" s="161">
        <v>4</v>
      </c>
      <c r="G13" s="161">
        <v>5</v>
      </c>
      <c r="H13" s="161">
        <v>4</v>
      </c>
      <c r="I13" s="161">
        <v>4</v>
      </c>
      <c r="J13" s="161">
        <v>4</v>
      </c>
    </row>
    <row r="14" s="143" customFormat="1" ht="17.45" customHeight="1" spans="1:10">
      <c r="A14" s="152">
        <v>7</v>
      </c>
      <c r="B14" s="158">
        <v>43265.5119235648</v>
      </c>
      <c r="C14" s="159" t="s">
        <v>514</v>
      </c>
      <c r="D14" s="160" t="s">
        <v>515</v>
      </c>
      <c r="E14" s="161">
        <v>5</v>
      </c>
      <c r="F14" s="161">
        <v>5</v>
      </c>
      <c r="G14" s="161">
        <v>4</v>
      </c>
      <c r="H14" s="161">
        <v>5</v>
      </c>
      <c r="I14" s="161">
        <v>4</v>
      </c>
      <c r="J14" s="161">
        <v>4</v>
      </c>
    </row>
    <row r="15" s="143" customFormat="1" ht="17.45" customHeight="1" spans="1:10">
      <c r="A15" s="152">
        <v>8</v>
      </c>
      <c r="B15" s="158">
        <v>43265.5133871528</v>
      </c>
      <c r="C15" s="159" t="s">
        <v>516</v>
      </c>
      <c r="D15" s="160" t="s">
        <v>517</v>
      </c>
      <c r="E15" s="161">
        <v>5</v>
      </c>
      <c r="F15" s="161">
        <v>4</v>
      </c>
      <c r="G15" s="161">
        <v>5</v>
      </c>
      <c r="H15" s="161">
        <v>5</v>
      </c>
      <c r="I15" s="161">
        <v>4</v>
      </c>
      <c r="J15" s="161">
        <v>5</v>
      </c>
    </row>
    <row r="16" s="143" customFormat="1" ht="17.45" customHeight="1" spans="1:10">
      <c r="A16" s="152">
        <v>9</v>
      </c>
      <c r="B16" s="158">
        <v>43265.5149537153</v>
      </c>
      <c r="C16" s="159" t="s">
        <v>518</v>
      </c>
      <c r="D16" s="160" t="s">
        <v>519</v>
      </c>
      <c r="E16" s="161">
        <v>4</v>
      </c>
      <c r="F16" s="161">
        <v>5</v>
      </c>
      <c r="G16" s="161">
        <v>3</v>
      </c>
      <c r="H16" s="161">
        <v>4</v>
      </c>
      <c r="I16" s="161">
        <v>3</v>
      </c>
      <c r="J16" s="161">
        <v>4</v>
      </c>
    </row>
    <row r="17" s="143" customFormat="1" ht="17.45" customHeight="1" spans="1:10">
      <c r="A17" s="152">
        <v>10</v>
      </c>
      <c r="B17" s="158">
        <v>43265.5176823843</v>
      </c>
      <c r="C17" s="159" t="s">
        <v>520</v>
      </c>
      <c r="D17" s="160" t="s">
        <v>521</v>
      </c>
      <c r="E17" s="161">
        <v>5</v>
      </c>
      <c r="F17" s="161">
        <v>4</v>
      </c>
      <c r="G17" s="161">
        <v>5</v>
      </c>
      <c r="H17" s="161">
        <v>5</v>
      </c>
      <c r="I17" s="161">
        <v>5</v>
      </c>
      <c r="J17" s="161">
        <v>5</v>
      </c>
    </row>
    <row r="18" s="143" customFormat="1" ht="17.45" customHeight="1" spans="1:10">
      <c r="A18" s="152">
        <v>11</v>
      </c>
      <c r="B18" s="158">
        <v>43265.530503125</v>
      </c>
      <c r="C18" s="159" t="s">
        <v>522</v>
      </c>
      <c r="D18" s="160" t="s">
        <v>523</v>
      </c>
      <c r="E18" s="161">
        <v>5</v>
      </c>
      <c r="F18" s="161">
        <v>5</v>
      </c>
      <c r="G18" s="161">
        <v>5</v>
      </c>
      <c r="H18" s="161">
        <v>5</v>
      </c>
      <c r="I18" s="161">
        <v>5</v>
      </c>
      <c r="J18" s="161">
        <v>5</v>
      </c>
    </row>
    <row r="19" s="143" customFormat="1" ht="17.45" customHeight="1" spans="1:10">
      <c r="A19" s="152">
        <v>12</v>
      </c>
      <c r="B19" s="158">
        <v>43265.5334426042</v>
      </c>
      <c r="C19" s="159" t="s">
        <v>524</v>
      </c>
      <c r="D19" s="160" t="s">
        <v>525</v>
      </c>
      <c r="E19" s="161">
        <v>5</v>
      </c>
      <c r="F19" s="161">
        <v>5</v>
      </c>
      <c r="G19" s="161">
        <v>4</v>
      </c>
      <c r="H19" s="161">
        <v>5</v>
      </c>
      <c r="I19" s="161">
        <v>5</v>
      </c>
      <c r="J19" s="161">
        <v>5</v>
      </c>
    </row>
    <row r="20" s="143" customFormat="1" ht="17.45" customHeight="1" spans="1:10">
      <c r="A20" s="152">
        <v>13</v>
      </c>
      <c r="B20" s="158">
        <v>43265.5466997338</v>
      </c>
      <c r="C20" s="159" t="s">
        <v>526</v>
      </c>
      <c r="D20" s="160" t="s">
        <v>527</v>
      </c>
      <c r="E20" s="161">
        <v>4</v>
      </c>
      <c r="F20" s="161">
        <v>4</v>
      </c>
      <c r="G20" s="161">
        <v>4</v>
      </c>
      <c r="H20" s="161">
        <v>3</v>
      </c>
      <c r="I20" s="161">
        <v>5</v>
      </c>
      <c r="J20" s="161">
        <v>4</v>
      </c>
    </row>
    <row r="21" s="143" customFormat="1" ht="17.45" customHeight="1" spans="1:10">
      <c r="A21" s="152">
        <v>14</v>
      </c>
      <c r="B21" s="158">
        <v>43265.5483917477</v>
      </c>
      <c r="C21" s="159" t="s">
        <v>528</v>
      </c>
      <c r="D21" s="160" t="s">
        <v>529</v>
      </c>
      <c r="E21" s="161">
        <v>5</v>
      </c>
      <c r="F21" s="161">
        <v>5</v>
      </c>
      <c r="G21" s="161">
        <v>4</v>
      </c>
      <c r="H21" s="161">
        <v>4</v>
      </c>
      <c r="I21" s="161">
        <v>5</v>
      </c>
      <c r="J21" s="161">
        <v>5</v>
      </c>
    </row>
    <row r="22" s="143" customFormat="1" ht="17.45" customHeight="1" spans="1:10">
      <c r="A22" s="152">
        <v>15</v>
      </c>
      <c r="B22" s="158">
        <v>43265.5586922222</v>
      </c>
      <c r="C22" s="159" t="s">
        <v>530</v>
      </c>
      <c r="D22" s="160" t="s">
        <v>531</v>
      </c>
      <c r="E22" s="161">
        <v>5</v>
      </c>
      <c r="F22" s="161">
        <v>5</v>
      </c>
      <c r="G22" s="161">
        <v>5</v>
      </c>
      <c r="H22" s="161">
        <v>5</v>
      </c>
      <c r="I22" s="161">
        <v>5</v>
      </c>
      <c r="J22" s="161">
        <v>5</v>
      </c>
    </row>
    <row r="23" s="143" customFormat="1" ht="17.45" customHeight="1" spans="1:10">
      <c r="A23" s="152">
        <v>16</v>
      </c>
      <c r="B23" s="158">
        <v>43265.5617433333</v>
      </c>
      <c r="C23" s="159" t="s">
        <v>532</v>
      </c>
      <c r="D23" s="160" t="s">
        <v>533</v>
      </c>
      <c r="E23" s="161">
        <v>5</v>
      </c>
      <c r="F23" s="161">
        <v>5</v>
      </c>
      <c r="G23" s="161">
        <v>5</v>
      </c>
      <c r="H23" s="161">
        <v>5</v>
      </c>
      <c r="I23" s="161">
        <v>5</v>
      </c>
      <c r="J23" s="161">
        <v>5</v>
      </c>
    </row>
    <row r="24" s="143" customFormat="1" ht="17.45" customHeight="1" spans="1:10">
      <c r="A24" s="152">
        <v>17</v>
      </c>
      <c r="B24" s="158">
        <v>43265.5768931134</v>
      </c>
      <c r="C24" s="159" t="s">
        <v>534</v>
      </c>
      <c r="D24" s="160" t="s">
        <v>535</v>
      </c>
      <c r="E24" s="161">
        <v>5</v>
      </c>
      <c r="F24" s="161">
        <v>5</v>
      </c>
      <c r="G24" s="161">
        <v>5</v>
      </c>
      <c r="H24" s="161">
        <v>5</v>
      </c>
      <c r="I24" s="161">
        <v>5</v>
      </c>
      <c r="J24" s="161">
        <v>5</v>
      </c>
    </row>
    <row r="25" s="143" customFormat="1" ht="17.45" customHeight="1" spans="1:10">
      <c r="A25" s="152">
        <v>18</v>
      </c>
      <c r="B25" s="158">
        <v>43265.578480081</v>
      </c>
      <c r="C25" s="159" t="s">
        <v>536</v>
      </c>
      <c r="D25" s="160" t="s">
        <v>537</v>
      </c>
      <c r="E25" s="161">
        <v>3</v>
      </c>
      <c r="F25" s="161">
        <v>4</v>
      </c>
      <c r="G25" s="161">
        <v>3</v>
      </c>
      <c r="H25" s="161">
        <v>4</v>
      </c>
      <c r="I25" s="161">
        <v>3</v>
      </c>
      <c r="J25" s="161">
        <v>4</v>
      </c>
    </row>
    <row r="26" s="143" customFormat="1" ht="17.45" customHeight="1" spans="1:10">
      <c r="A26" s="152">
        <v>19</v>
      </c>
      <c r="B26" s="158">
        <v>43265.5966683796</v>
      </c>
      <c r="C26" s="159" t="s">
        <v>538</v>
      </c>
      <c r="D26" s="160" t="s">
        <v>539</v>
      </c>
      <c r="E26" s="161">
        <v>4</v>
      </c>
      <c r="F26" s="161">
        <v>3</v>
      </c>
      <c r="G26" s="161">
        <v>3</v>
      </c>
      <c r="H26" s="161">
        <v>4</v>
      </c>
      <c r="I26" s="161">
        <v>5</v>
      </c>
      <c r="J26" s="161">
        <v>4</v>
      </c>
    </row>
    <row r="27" s="143" customFormat="1" ht="17.45" customHeight="1" spans="1:10">
      <c r="A27" s="152">
        <v>20</v>
      </c>
      <c r="B27" s="158">
        <v>43265.6161229977</v>
      </c>
      <c r="C27" s="159" t="s">
        <v>540</v>
      </c>
      <c r="D27" s="160" t="s">
        <v>541</v>
      </c>
      <c r="E27" s="161">
        <v>5</v>
      </c>
      <c r="F27" s="161">
        <v>5</v>
      </c>
      <c r="G27" s="161">
        <v>3</v>
      </c>
      <c r="H27" s="161">
        <v>4</v>
      </c>
      <c r="I27" s="161">
        <v>4</v>
      </c>
      <c r="J27" s="161">
        <v>5</v>
      </c>
    </row>
    <row r="28" s="143" customFormat="1" ht="17.45" customHeight="1" spans="1:10">
      <c r="A28" s="152">
        <v>21</v>
      </c>
      <c r="B28" s="158">
        <v>43265.6356249537</v>
      </c>
      <c r="C28" s="159" t="s">
        <v>542</v>
      </c>
      <c r="D28" s="160" t="s">
        <v>543</v>
      </c>
      <c r="E28" s="161">
        <v>5</v>
      </c>
      <c r="F28" s="161">
        <v>5</v>
      </c>
      <c r="G28" s="161">
        <v>5</v>
      </c>
      <c r="H28" s="161">
        <v>5</v>
      </c>
      <c r="I28" s="161">
        <v>5</v>
      </c>
      <c r="J28" s="161">
        <v>5</v>
      </c>
    </row>
    <row r="29" ht="17.45" customHeight="1" spans="1:10">
      <c r="A29" s="152">
        <v>22</v>
      </c>
      <c r="B29" s="158">
        <v>43265.6682315162</v>
      </c>
      <c r="C29" s="159" t="s">
        <v>544</v>
      </c>
      <c r="D29" s="160" t="s">
        <v>545</v>
      </c>
      <c r="E29" s="161">
        <v>5</v>
      </c>
      <c r="F29" s="161">
        <v>5</v>
      </c>
      <c r="G29" s="161">
        <v>5</v>
      </c>
      <c r="H29" s="161">
        <v>5</v>
      </c>
      <c r="I29" s="161">
        <v>5</v>
      </c>
      <c r="J29" s="161">
        <v>5</v>
      </c>
    </row>
    <row r="30" ht="17.45" customHeight="1" spans="1:10">
      <c r="A30" s="152">
        <v>23</v>
      </c>
      <c r="B30" s="158">
        <v>43265.6688148727</v>
      </c>
      <c r="C30" s="159" t="s">
        <v>546</v>
      </c>
      <c r="D30" s="160" t="s">
        <v>547</v>
      </c>
      <c r="E30" s="161">
        <v>5</v>
      </c>
      <c r="F30" s="161">
        <v>5</v>
      </c>
      <c r="G30" s="161">
        <v>5</v>
      </c>
      <c r="H30" s="161">
        <v>5</v>
      </c>
      <c r="I30" s="161">
        <v>5</v>
      </c>
      <c r="J30" s="161">
        <v>5</v>
      </c>
    </row>
    <row r="31" ht="17.45" customHeight="1" spans="1:10">
      <c r="A31" s="152">
        <v>24</v>
      </c>
      <c r="B31" s="158">
        <v>43265.6729375463</v>
      </c>
      <c r="C31" s="159" t="s">
        <v>548</v>
      </c>
      <c r="D31" s="160" t="s">
        <v>549</v>
      </c>
      <c r="E31" s="161">
        <v>5</v>
      </c>
      <c r="F31" s="161">
        <v>5</v>
      </c>
      <c r="G31" s="161">
        <v>4</v>
      </c>
      <c r="H31" s="161">
        <v>5</v>
      </c>
      <c r="I31" s="161">
        <v>4</v>
      </c>
      <c r="J31" s="161">
        <v>5</v>
      </c>
    </row>
    <row r="32" ht="17.45" customHeight="1" spans="1:10">
      <c r="A32" s="152">
        <v>25</v>
      </c>
      <c r="B32" s="158">
        <v>43265.699375787</v>
      </c>
      <c r="C32" s="159" t="s">
        <v>550</v>
      </c>
      <c r="D32" s="160" t="s">
        <v>551</v>
      </c>
      <c r="E32" s="161">
        <v>5</v>
      </c>
      <c r="F32" s="161">
        <v>5</v>
      </c>
      <c r="G32" s="161">
        <v>5</v>
      </c>
      <c r="H32" s="161">
        <v>4</v>
      </c>
      <c r="I32" s="161">
        <v>5</v>
      </c>
      <c r="J32" s="161">
        <v>5</v>
      </c>
    </row>
    <row r="33" ht="17.45" customHeight="1" spans="1:10">
      <c r="A33" s="152">
        <v>26</v>
      </c>
      <c r="B33" s="158">
        <v>43265.7645262268</v>
      </c>
      <c r="C33" s="159" t="s">
        <v>552</v>
      </c>
      <c r="D33" s="160" t="s">
        <v>553</v>
      </c>
      <c r="E33" s="161">
        <v>5</v>
      </c>
      <c r="F33" s="161">
        <v>5</v>
      </c>
      <c r="G33" s="161">
        <v>5</v>
      </c>
      <c r="H33" s="161">
        <v>5</v>
      </c>
      <c r="I33" s="161">
        <v>5</v>
      </c>
      <c r="J33" s="161">
        <v>5</v>
      </c>
    </row>
    <row r="34" ht="17.45" customHeight="1" spans="1:10">
      <c r="A34" s="152">
        <v>27</v>
      </c>
      <c r="B34" s="158">
        <v>43267.4152889352</v>
      </c>
      <c r="C34" s="159" t="s">
        <v>554</v>
      </c>
      <c r="D34" s="160" t="s">
        <v>555</v>
      </c>
      <c r="E34" s="161">
        <v>4</v>
      </c>
      <c r="F34" s="161">
        <v>4</v>
      </c>
      <c r="G34" s="161">
        <v>4</v>
      </c>
      <c r="H34" s="161">
        <v>4</v>
      </c>
      <c r="I34" s="161">
        <v>4</v>
      </c>
      <c r="J34" s="161">
        <v>5</v>
      </c>
    </row>
    <row r="35" ht="17.45" customHeight="1" spans="1:10">
      <c r="A35" s="152">
        <v>28</v>
      </c>
      <c r="B35" s="158">
        <v>43267.7400064352</v>
      </c>
      <c r="C35" s="159" t="s">
        <v>556</v>
      </c>
      <c r="D35" s="160" t="s">
        <v>557</v>
      </c>
      <c r="E35" s="161">
        <v>4</v>
      </c>
      <c r="F35" s="161">
        <v>5</v>
      </c>
      <c r="G35" s="161">
        <v>4</v>
      </c>
      <c r="H35" s="161">
        <v>4</v>
      </c>
      <c r="I35" s="161">
        <v>4</v>
      </c>
      <c r="J35" s="161">
        <v>5</v>
      </c>
    </row>
    <row r="36" ht="17.45" customHeight="1" spans="1:10">
      <c r="A36" s="152">
        <v>29</v>
      </c>
      <c r="B36" s="158">
        <v>43268.7970226852</v>
      </c>
      <c r="C36" s="159" t="s">
        <v>558</v>
      </c>
      <c r="D36" s="160" t="s">
        <v>559</v>
      </c>
      <c r="E36" s="161">
        <v>4</v>
      </c>
      <c r="F36" s="161">
        <v>2</v>
      </c>
      <c r="G36" s="161">
        <v>3</v>
      </c>
      <c r="H36" s="161">
        <v>5</v>
      </c>
      <c r="I36" s="161">
        <v>2</v>
      </c>
      <c r="J36" s="161">
        <v>3</v>
      </c>
    </row>
    <row r="37" ht="17.45" customHeight="1" spans="1:10">
      <c r="A37" s="152">
        <v>30</v>
      </c>
      <c r="B37" s="158">
        <v>43268.9129594444</v>
      </c>
      <c r="C37" s="159" t="s">
        <v>560</v>
      </c>
      <c r="D37" s="160" t="s">
        <v>561</v>
      </c>
      <c r="E37" s="161">
        <v>4</v>
      </c>
      <c r="F37" s="161">
        <v>5</v>
      </c>
      <c r="G37" s="161">
        <v>4</v>
      </c>
      <c r="H37" s="161">
        <v>5</v>
      </c>
      <c r="I37" s="161">
        <v>4</v>
      </c>
      <c r="J37" s="161">
        <v>5</v>
      </c>
    </row>
    <row r="38" ht="17.45" customHeight="1" spans="1:10">
      <c r="A38" s="152">
        <v>31</v>
      </c>
      <c r="B38" s="158">
        <v>43269.6383258681</v>
      </c>
      <c r="C38" s="159" t="s">
        <v>562</v>
      </c>
      <c r="D38" s="160" t="s">
        <v>563</v>
      </c>
      <c r="E38" s="162">
        <v>5</v>
      </c>
      <c r="F38" s="162">
        <v>5</v>
      </c>
      <c r="G38" s="162">
        <v>5</v>
      </c>
      <c r="H38" s="162">
        <v>5</v>
      </c>
      <c r="I38" s="162">
        <v>5</v>
      </c>
      <c r="J38" s="162">
        <v>5</v>
      </c>
    </row>
    <row r="39" ht="16.5" spans="4:11">
      <c r="D39" s="163" t="s">
        <v>564</v>
      </c>
      <c r="E39" s="163">
        <f>COUNTIF(E8:E38,"1")</f>
        <v>0</v>
      </c>
      <c r="F39" s="163">
        <f t="shared" ref="F39:J39" si="0">COUNTIF(F8:F38,"1")</f>
        <v>0</v>
      </c>
      <c r="G39" s="163">
        <f t="shared" si="0"/>
        <v>0</v>
      </c>
      <c r="H39" s="163">
        <f t="shared" si="0"/>
        <v>0</v>
      </c>
      <c r="I39" s="163">
        <f t="shared" si="0"/>
        <v>0</v>
      </c>
      <c r="J39" s="163">
        <f t="shared" si="0"/>
        <v>0</v>
      </c>
      <c r="K39" s="174"/>
    </row>
    <row r="40" ht="16.5" spans="4:11">
      <c r="D40" s="164" t="s">
        <v>565</v>
      </c>
      <c r="E40" s="165">
        <f>COUNTIF(E8:E38,"2")</f>
        <v>1</v>
      </c>
      <c r="F40" s="165">
        <f t="shared" ref="F40:J40" si="1">COUNTIF(F8:F38,"2")</f>
        <v>1</v>
      </c>
      <c r="G40" s="165">
        <f t="shared" si="1"/>
        <v>1</v>
      </c>
      <c r="H40" s="165">
        <f t="shared" si="1"/>
        <v>0</v>
      </c>
      <c r="I40" s="165">
        <f t="shared" si="1"/>
        <v>1</v>
      </c>
      <c r="J40" s="165">
        <f t="shared" si="1"/>
        <v>1</v>
      </c>
      <c r="K40" s="174"/>
    </row>
    <row r="41" ht="16.5" spans="4:11">
      <c r="D41" s="164" t="s">
        <v>566</v>
      </c>
      <c r="E41" s="165">
        <f>COUNTIF(E8:E38,"3")</f>
        <v>1</v>
      </c>
      <c r="F41" s="165">
        <f t="shared" ref="F41:J41" si="2">COUNTIF(F8:F38,"3")</f>
        <v>2</v>
      </c>
      <c r="G41" s="165">
        <f t="shared" si="2"/>
        <v>5</v>
      </c>
      <c r="H41" s="165">
        <f t="shared" si="2"/>
        <v>1</v>
      </c>
      <c r="I41" s="165">
        <f t="shared" si="2"/>
        <v>3</v>
      </c>
      <c r="J41" s="165">
        <f t="shared" si="2"/>
        <v>1</v>
      </c>
      <c r="K41" s="174"/>
    </row>
    <row r="42" ht="16.5" spans="4:11">
      <c r="D42" s="164" t="s">
        <v>567</v>
      </c>
      <c r="E42" s="165">
        <f>COUNTIF(E8:E38,"4")</f>
        <v>8</v>
      </c>
      <c r="F42" s="165">
        <f t="shared" ref="F42:J42" si="3">COUNTIF(F8:F38,"4")</f>
        <v>7</v>
      </c>
      <c r="G42" s="165">
        <f t="shared" si="3"/>
        <v>8</v>
      </c>
      <c r="H42" s="165">
        <f t="shared" si="3"/>
        <v>11</v>
      </c>
      <c r="I42" s="165">
        <f t="shared" si="3"/>
        <v>8</v>
      </c>
      <c r="J42" s="165">
        <f t="shared" si="3"/>
        <v>7</v>
      </c>
      <c r="K42" s="174"/>
    </row>
    <row r="43" ht="16.5" spans="4:11">
      <c r="D43" s="164" t="s">
        <v>568</v>
      </c>
      <c r="E43" s="165">
        <f>COUNTIF(E8:E38,"5")</f>
        <v>21</v>
      </c>
      <c r="F43" s="165">
        <f t="shared" ref="F43:J43" si="4">COUNTIF(F8:F38,"5")</f>
        <v>21</v>
      </c>
      <c r="G43" s="165">
        <f t="shared" si="4"/>
        <v>17</v>
      </c>
      <c r="H43" s="165">
        <f t="shared" si="4"/>
        <v>19</v>
      </c>
      <c r="I43" s="165">
        <f t="shared" si="4"/>
        <v>19</v>
      </c>
      <c r="J43" s="165">
        <f t="shared" si="4"/>
        <v>22</v>
      </c>
      <c r="K43" s="174"/>
    </row>
    <row r="44" ht="16.5" spans="4:11">
      <c r="D44" s="164" t="s">
        <v>569</v>
      </c>
      <c r="E44" s="165">
        <f>SUM(E39:E43)</f>
        <v>31</v>
      </c>
      <c r="F44" s="164">
        <f t="shared" ref="F44:J44" si="5">SUM(F39:F43)</f>
        <v>31</v>
      </c>
      <c r="G44" s="164">
        <f t="shared" si="5"/>
        <v>31</v>
      </c>
      <c r="H44" s="164">
        <f t="shared" si="5"/>
        <v>31</v>
      </c>
      <c r="I44" s="164">
        <f t="shared" si="5"/>
        <v>31</v>
      </c>
      <c r="J44" s="164">
        <f t="shared" si="5"/>
        <v>31</v>
      </c>
      <c r="K44" s="174"/>
    </row>
    <row r="45" spans="4:8">
      <c r="D45" s="166"/>
      <c r="E45" s="166"/>
      <c r="F45" s="166"/>
      <c r="G45" s="166"/>
      <c r="H45" s="166"/>
    </row>
  </sheetData>
  <mergeCells count="11">
    <mergeCell ref="A1:H1"/>
    <mergeCell ref="A2:H2"/>
    <mergeCell ref="A3:H3"/>
    <mergeCell ref="A4:C4"/>
    <mergeCell ref="D4:F4"/>
    <mergeCell ref="G4:H4"/>
    <mergeCell ref="J4:K4"/>
    <mergeCell ref="M4:P4"/>
    <mergeCell ref="A5:E5"/>
    <mergeCell ref="F5:H5"/>
    <mergeCell ref="A6:H6"/>
  </mergeCells>
  <pageMargins left="0.7" right="0.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J4" sqref="J4:M4"/>
    </sheetView>
  </sheetViews>
  <sheetFormatPr defaultColWidth="9" defaultRowHeight="15"/>
  <cols>
    <col min="1" max="1" width="9.14285714285714" style="1"/>
    <col min="2" max="2" width="29.7142857142857" style="1" customWidth="1"/>
    <col min="3" max="3" width="37.5714285714286" style="1" customWidth="1"/>
    <col min="4" max="9" width="9.14285714285714" style="1"/>
    <col min="10" max="10" width="11" style="1" customWidth="1"/>
    <col min="11" max="257" width="9.14285714285714" style="1"/>
    <col min="258" max="258" width="26.7142857142857" style="1" customWidth="1"/>
    <col min="259" max="259" width="37.5714285714286" style="1" customWidth="1"/>
    <col min="260" max="513" width="9.14285714285714" style="1"/>
    <col min="514" max="514" width="26.7142857142857" style="1" customWidth="1"/>
    <col min="515" max="515" width="37.5714285714286" style="1" customWidth="1"/>
    <col min="516" max="769" width="9.14285714285714" style="1"/>
    <col min="770" max="770" width="26.7142857142857" style="1" customWidth="1"/>
    <col min="771" max="771" width="37.5714285714286" style="1" customWidth="1"/>
    <col min="772" max="1025" width="9.14285714285714" style="1"/>
    <col min="1026" max="1026" width="26.7142857142857" style="1" customWidth="1"/>
    <col min="1027" max="1027" width="37.5714285714286" style="1" customWidth="1"/>
    <col min="1028" max="1281" width="9.14285714285714" style="1"/>
    <col min="1282" max="1282" width="26.7142857142857" style="1" customWidth="1"/>
    <col min="1283" max="1283" width="37.5714285714286" style="1" customWidth="1"/>
    <col min="1284" max="1537" width="9.14285714285714" style="1"/>
    <col min="1538" max="1538" width="26.7142857142857" style="1" customWidth="1"/>
    <col min="1539" max="1539" width="37.5714285714286" style="1" customWidth="1"/>
    <col min="1540" max="1793" width="9.14285714285714" style="1"/>
    <col min="1794" max="1794" width="26.7142857142857" style="1" customWidth="1"/>
    <col min="1795" max="1795" width="37.5714285714286" style="1" customWidth="1"/>
    <col min="1796" max="2049" width="9.14285714285714" style="1"/>
    <col min="2050" max="2050" width="26.7142857142857" style="1" customWidth="1"/>
    <col min="2051" max="2051" width="37.5714285714286" style="1" customWidth="1"/>
    <col min="2052" max="2305" width="9.14285714285714" style="1"/>
    <col min="2306" max="2306" width="26.7142857142857" style="1" customWidth="1"/>
    <col min="2307" max="2307" width="37.5714285714286" style="1" customWidth="1"/>
    <col min="2308" max="2561" width="9.14285714285714" style="1"/>
    <col min="2562" max="2562" width="26.7142857142857" style="1" customWidth="1"/>
    <col min="2563" max="2563" width="37.5714285714286" style="1" customWidth="1"/>
    <col min="2564" max="2817" width="9.14285714285714" style="1"/>
    <col min="2818" max="2818" width="26.7142857142857" style="1" customWidth="1"/>
    <col min="2819" max="2819" width="37.5714285714286" style="1" customWidth="1"/>
    <col min="2820" max="3073" width="9.14285714285714" style="1"/>
    <col min="3074" max="3074" width="26.7142857142857" style="1" customWidth="1"/>
    <col min="3075" max="3075" width="37.5714285714286" style="1" customWidth="1"/>
    <col min="3076" max="3329" width="9.14285714285714" style="1"/>
    <col min="3330" max="3330" width="26.7142857142857" style="1" customWidth="1"/>
    <col min="3331" max="3331" width="37.5714285714286" style="1" customWidth="1"/>
    <col min="3332" max="3585" width="9.14285714285714" style="1"/>
    <col min="3586" max="3586" width="26.7142857142857" style="1" customWidth="1"/>
    <col min="3587" max="3587" width="37.5714285714286" style="1" customWidth="1"/>
    <col min="3588" max="3841" width="9.14285714285714" style="1"/>
    <col min="3842" max="3842" width="26.7142857142857" style="1" customWidth="1"/>
    <col min="3843" max="3843" width="37.5714285714286" style="1" customWidth="1"/>
    <col min="3844" max="4097" width="9.14285714285714" style="1"/>
    <col min="4098" max="4098" width="26.7142857142857" style="1" customWidth="1"/>
    <col min="4099" max="4099" width="37.5714285714286" style="1" customWidth="1"/>
    <col min="4100" max="4353" width="9.14285714285714" style="1"/>
    <col min="4354" max="4354" width="26.7142857142857" style="1" customWidth="1"/>
    <col min="4355" max="4355" width="37.5714285714286" style="1" customWidth="1"/>
    <col min="4356" max="4609" width="9.14285714285714" style="1"/>
    <col min="4610" max="4610" width="26.7142857142857" style="1" customWidth="1"/>
    <col min="4611" max="4611" width="37.5714285714286" style="1" customWidth="1"/>
    <col min="4612" max="4865" width="9.14285714285714" style="1"/>
    <col min="4866" max="4866" width="26.7142857142857" style="1" customWidth="1"/>
    <col min="4867" max="4867" width="37.5714285714286" style="1" customWidth="1"/>
    <col min="4868" max="5121" width="9.14285714285714" style="1"/>
    <col min="5122" max="5122" width="26.7142857142857" style="1" customWidth="1"/>
    <col min="5123" max="5123" width="37.5714285714286" style="1" customWidth="1"/>
    <col min="5124" max="5377" width="9.14285714285714" style="1"/>
    <col min="5378" max="5378" width="26.7142857142857" style="1" customWidth="1"/>
    <col min="5379" max="5379" width="37.5714285714286" style="1" customWidth="1"/>
    <col min="5380" max="5633" width="9.14285714285714" style="1"/>
    <col min="5634" max="5634" width="26.7142857142857" style="1" customWidth="1"/>
    <col min="5635" max="5635" width="37.5714285714286" style="1" customWidth="1"/>
    <col min="5636" max="5889" width="9.14285714285714" style="1"/>
    <col min="5890" max="5890" width="26.7142857142857" style="1" customWidth="1"/>
    <col min="5891" max="5891" width="37.5714285714286" style="1" customWidth="1"/>
    <col min="5892" max="6145" width="9.14285714285714" style="1"/>
    <col min="6146" max="6146" width="26.7142857142857" style="1" customWidth="1"/>
    <col min="6147" max="6147" width="37.5714285714286" style="1" customWidth="1"/>
    <col min="6148" max="6401" width="9.14285714285714" style="1"/>
    <col min="6402" max="6402" width="26.7142857142857" style="1" customWidth="1"/>
    <col min="6403" max="6403" width="37.5714285714286" style="1" customWidth="1"/>
    <col min="6404" max="6657" width="9.14285714285714" style="1"/>
    <col min="6658" max="6658" width="26.7142857142857" style="1" customWidth="1"/>
    <col min="6659" max="6659" width="37.5714285714286" style="1" customWidth="1"/>
    <col min="6660" max="6913" width="9.14285714285714" style="1"/>
    <col min="6914" max="6914" width="26.7142857142857" style="1" customWidth="1"/>
    <col min="6915" max="6915" width="37.5714285714286" style="1" customWidth="1"/>
    <col min="6916" max="7169" width="9.14285714285714" style="1"/>
    <col min="7170" max="7170" width="26.7142857142857" style="1" customWidth="1"/>
    <col min="7171" max="7171" width="37.5714285714286" style="1" customWidth="1"/>
    <col min="7172" max="7425" width="9.14285714285714" style="1"/>
    <col min="7426" max="7426" width="26.7142857142857" style="1" customWidth="1"/>
    <col min="7427" max="7427" width="37.5714285714286" style="1" customWidth="1"/>
    <col min="7428" max="7681" width="9.14285714285714" style="1"/>
    <col min="7682" max="7682" width="26.7142857142857" style="1" customWidth="1"/>
    <col min="7683" max="7683" width="37.5714285714286" style="1" customWidth="1"/>
    <col min="7684" max="7937" width="9.14285714285714" style="1"/>
    <col min="7938" max="7938" width="26.7142857142857" style="1" customWidth="1"/>
    <col min="7939" max="7939" width="37.5714285714286" style="1" customWidth="1"/>
    <col min="7940" max="8193" width="9.14285714285714" style="1"/>
    <col min="8194" max="8194" width="26.7142857142857" style="1" customWidth="1"/>
    <col min="8195" max="8195" width="37.5714285714286" style="1" customWidth="1"/>
    <col min="8196" max="8449" width="9.14285714285714" style="1"/>
    <col min="8450" max="8450" width="26.7142857142857" style="1" customWidth="1"/>
    <col min="8451" max="8451" width="37.5714285714286" style="1" customWidth="1"/>
    <col min="8452" max="8705" width="9.14285714285714" style="1"/>
    <col min="8706" max="8706" width="26.7142857142857" style="1" customWidth="1"/>
    <col min="8707" max="8707" width="37.5714285714286" style="1" customWidth="1"/>
    <col min="8708" max="8961" width="9.14285714285714" style="1"/>
    <col min="8962" max="8962" width="26.7142857142857" style="1" customWidth="1"/>
    <col min="8963" max="8963" width="37.5714285714286" style="1" customWidth="1"/>
    <col min="8964" max="9217" width="9.14285714285714" style="1"/>
    <col min="9218" max="9218" width="26.7142857142857" style="1" customWidth="1"/>
    <col min="9219" max="9219" width="37.5714285714286" style="1" customWidth="1"/>
    <col min="9220" max="9473" width="9.14285714285714" style="1"/>
    <col min="9474" max="9474" width="26.7142857142857" style="1" customWidth="1"/>
    <col min="9475" max="9475" width="37.5714285714286" style="1" customWidth="1"/>
    <col min="9476" max="9729" width="9.14285714285714" style="1"/>
    <col min="9730" max="9730" width="26.7142857142857" style="1" customWidth="1"/>
    <col min="9731" max="9731" width="37.5714285714286" style="1" customWidth="1"/>
    <col min="9732" max="9985" width="9.14285714285714" style="1"/>
    <col min="9986" max="9986" width="26.7142857142857" style="1" customWidth="1"/>
    <col min="9987" max="9987" width="37.5714285714286" style="1" customWidth="1"/>
    <col min="9988" max="10241" width="9.14285714285714" style="1"/>
    <col min="10242" max="10242" width="26.7142857142857" style="1" customWidth="1"/>
    <col min="10243" max="10243" width="37.5714285714286" style="1" customWidth="1"/>
    <col min="10244" max="10497" width="9.14285714285714" style="1"/>
    <col min="10498" max="10498" width="26.7142857142857" style="1" customWidth="1"/>
    <col min="10499" max="10499" width="37.5714285714286" style="1" customWidth="1"/>
    <col min="10500" max="10753" width="9.14285714285714" style="1"/>
    <col min="10754" max="10754" width="26.7142857142857" style="1" customWidth="1"/>
    <col min="10755" max="10755" width="37.5714285714286" style="1" customWidth="1"/>
    <col min="10756" max="11009" width="9.14285714285714" style="1"/>
    <col min="11010" max="11010" width="26.7142857142857" style="1" customWidth="1"/>
    <col min="11011" max="11011" width="37.5714285714286" style="1" customWidth="1"/>
    <col min="11012" max="11265" width="9.14285714285714" style="1"/>
    <col min="11266" max="11266" width="26.7142857142857" style="1" customWidth="1"/>
    <col min="11267" max="11267" width="37.5714285714286" style="1" customWidth="1"/>
    <col min="11268" max="11521" width="9.14285714285714" style="1"/>
    <col min="11522" max="11522" width="26.7142857142857" style="1" customWidth="1"/>
    <col min="11523" max="11523" width="37.5714285714286" style="1" customWidth="1"/>
    <col min="11524" max="11777" width="9.14285714285714" style="1"/>
    <col min="11778" max="11778" width="26.7142857142857" style="1" customWidth="1"/>
    <col min="11779" max="11779" width="37.5714285714286" style="1" customWidth="1"/>
    <col min="11780" max="12033" width="9.14285714285714" style="1"/>
    <col min="12034" max="12034" width="26.7142857142857" style="1" customWidth="1"/>
    <col min="12035" max="12035" width="37.5714285714286" style="1" customWidth="1"/>
    <col min="12036" max="12289" width="9.14285714285714" style="1"/>
    <col min="12290" max="12290" width="26.7142857142857" style="1" customWidth="1"/>
    <col min="12291" max="12291" width="37.5714285714286" style="1" customWidth="1"/>
    <col min="12292" max="12545" width="9.14285714285714" style="1"/>
    <col min="12546" max="12546" width="26.7142857142857" style="1" customWidth="1"/>
    <col min="12547" max="12547" width="37.5714285714286" style="1" customWidth="1"/>
    <col min="12548" max="12801" width="9.14285714285714" style="1"/>
    <col min="12802" max="12802" width="26.7142857142857" style="1" customWidth="1"/>
    <col min="12803" max="12803" width="37.5714285714286" style="1" customWidth="1"/>
    <col min="12804" max="13057" width="9.14285714285714" style="1"/>
    <col min="13058" max="13058" width="26.7142857142857" style="1" customWidth="1"/>
    <col min="13059" max="13059" width="37.5714285714286" style="1" customWidth="1"/>
    <col min="13060" max="13313" width="9.14285714285714" style="1"/>
    <col min="13314" max="13314" width="26.7142857142857" style="1" customWidth="1"/>
    <col min="13315" max="13315" width="37.5714285714286" style="1" customWidth="1"/>
    <col min="13316" max="13569" width="9.14285714285714" style="1"/>
    <col min="13570" max="13570" width="26.7142857142857" style="1" customWidth="1"/>
    <col min="13571" max="13571" width="37.5714285714286" style="1" customWidth="1"/>
    <col min="13572" max="13825" width="9.14285714285714" style="1"/>
    <col min="13826" max="13826" width="26.7142857142857" style="1" customWidth="1"/>
    <col min="13827" max="13827" width="37.5714285714286" style="1" customWidth="1"/>
    <col min="13828" max="14081" width="9.14285714285714" style="1"/>
    <col min="14082" max="14082" width="26.7142857142857" style="1" customWidth="1"/>
    <col min="14083" max="14083" width="37.5714285714286" style="1" customWidth="1"/>
    <col min="14084" max="14337" width="9.14285714285714" style="1"/>
    <col min="14338" max="14338" width="26.7142857142857" style="1" customWidth="1"/>
    <col min="14339" max="14339" width="37.5714285714286" style="1" customWidth="1"/>
    <col min="14340" max="14593" width="9.14285714285714" style="1"/>
    <col min="14594" max="14594" width="26.7142857142857" style="1" customWidth="1"/>
    <col min="14595" max="14595" width="37.5714285714286" style="1" customWidth="1"/>
    <col min="14596" max="14849" width="9.14285714285714" style="1"/>
    <col min="14850" max="14850" width="26.7142857142857" style="1" customWidth="1"/>
    <col min="14851" max="14851" width="37.5714285714286" style="1" customWidth="1"/>
    <col min="14852" max="15105" width="9.14285714285714" style="1"/>
    <col min="15106" max="15106" width="26.7142857142857" style="1" customWidth="1"/>
    <col min="15107" max="15107" width="37.5714285714286" style="1" customWidth="1"/>
    <col min="15108" max="15361" width="9.14285714285714" style="1"/>
    <col min="15362" max="15362" width="26.7142857142857" style="1" customWidth="1"/>
    <col min="15363" max="15363" width="37.5714285714286" style="1" customWidth="1"/>
    <col min="15364" max="15617" width="9.14285714285714" style="1"/>
    <col min="15618" max="15618" width="26.7142857142857" style="1" customWidth="1"/>
    <col min="15619" max="15619" width="37.5714285714286" style="1" customWidth="1"/>
    <col min="15620" max="15873" width="9.14285714285714" style="1"/>
    <col min="15874" max="15874" width="26.7142857142857" style="1" customWidth="1"/>
    <col min="15875" max="15875" width="37.5714285714286" style="1" customWidth="1"/>
    <col min="15876" max="16129" width="9.14285714285714" style="1"/>
    <col min="16130" max="16130" width="26.7142857142857" style="1" customWidth="1"/>
    <col min="16131" max="16131" width="37.5714285714286" style="1" customWidth="1"/>
    <col min="16132" max="16384" width="9.14285714285714" style="1"/>
  </cols>
  <sheetData>
    <row r="1" ht="22.5" spans="1:13">
      <c r="A1" s="107" t="s">
        <v>485</v>
      </c>
      <c r="B1" s="107"/>
      <c r="C1" s="107"/>
      <c r="D1" s="107"/>
      <c r="E1" s="107"/>
      <c r="F1" s="107"/>
      <c r="G1" s="107"/>
      <c r="H1" s="107"/>
      <c r="I1" s="107"/>
      <c r="J1" s="107"/>
      <c r="K1" s="107"/>
      <c r="L1" s="107"/>
      <c r="M1" s="107"/>
    </row>
    <row r="2" ht="20.25" spans="1:13">
      <c r="A2" s="108" t="s">
        <v>486</v>
      </c>
      <c r="B2" s="108"/>
      <c r="C2" s="108"/>
      <c r="D2" s="108"/>
      <c r="E2" s="108"/>
      <c r="F2" s="108"/>
      <c r="G2" s="108"/>
      <c r="H2" s="108"/>
      <c r="I2" s="108"/>
      <c r="J2" s="108"/>
      <c r="K2" s="108"/>
      <c r="L2" s="108"/>
      <c r="M2" s="108"/>
    </row>
    <row r="3" ht="18" spans="1:13">
      <c r="A3" s="109" t="s">
        <v>570</v>
      </c>
      <c r="B3" s="109"/>
      <c r="C3" s="109"/>
      <c r="D3" s="109"/>
      <c r="E3" s="109"/>
      <c r="F3" s="109"/>
      <c r="G3" s="109"/>
      <c r="H3" s="109"/>
      <c r="I3" s="109"/>
      <c r="J3" s="109"/>
      <c r="K3" s="109"/>
      <c r="L3" s="109"/>
      <c r="M3" s="109"/>
    </row>
    <row r="4" ht="15.75" spans="1:13">
      <c r="A4" s="8" t="s">
        <v>571</v>
      </c>
      <c r="B4" s="8"/>
      <c r="C4" s="9" t="s">
        <v>29</v>
      </c>
      <c r="D4" s="9"/>
      <c r="E4" s="9"/>
      <c r="F4" s="9"/>
      <c r="G4" s="9"/>
      <c r="H4" s="9"/>
      <c r="I4" s="9"/>
      <c r="J4" s="8" t="s">
        <v>572</v>
      </c>
      <c r="K4" s="8"/>
      <c r="L4" s="8"/>
      <c r="M4" s="8"/>
    </row>
    <row r="5" ht="15.75" spans="1:13">
      <c r="A5" s="9" t="s">
        <v>573</v>
      </c>
      <c r="B5" s="9"/>
      <c r="C5" s="9"/>
      <c r="D5" s="9"/>
      <c r="E5" s="49" t="s">
        <v>574</v>
      </c>
      <c r="F5" s="50"/>
      <c r="G5" s="50"/>
      <c r="H5" s="50"/>
      <c r="I5" s="50"/>
      <c r="J5" s="50"/>
      <c r="K5" s="50"/>
      <c r="L5" s="50"/>
      <c r="M5" s="51"/>
    </row>
    <row r="6" ht="20.25" customHeight="1" spans="1:13">
      <c r="A6" s="110"/>
      <c r="B6" s="111"/>
      <c r="C6" s="111"/>
      <c r="D6" s="111"/>
      <c r="E6" s="111"/>
      <c r="F6" s="111"/>
      <c r="G6" s="111"/>
      <c r="H6" s="111"/>
      <c r="I6" s="111"/>
      <c r="J6" s="111"/>
      <c r="K6" s="111"/>
      <c r="L6" s="111"/>
      <c r="M6" s="137"/>
    </row>
    <row r="7" ht="20.25" customHeight="1" spans="1:13">
      <c r="A7" s="112"/>
      <c r="B7" s="113"/>
      <c r="C7" s="113"/>
      <c r="D7" s="113"/>
      <c r="E7" s="113"/>
      <c r="F7" s="113"/>
      <c r="G7" s="113"/>
      <c r="H7" s="113"/>
      <c r="I7" s="113"/>
      <c r="J7" s="113"/>
      <c r="K7" s="113"/>
      <c r="L7" s="113"/>
      <c r="M7" s="138"/>
    </row>
    <row r="8" ht="14.25" spans="1:13">
      <c r="A8" s="61" t="s">
        <v>575</v>
      </c>
      <c r="B8" s="114" t="s">
        <v>576</v>
      </c>
      <c r="C8" s="114" t="s">
        <v>577</v>
      </c>
      <c r="D8" s="114" t="s">
        <v>578</v>
      </c>
      <c r="E8" s="114"/>
      <c r="F8" s="114"/>
      <c r="G8" s="114"/>
      <c r="H8" s="114"/>
      <c r="I8" s="114"/>
      <c r="J8" s="139" t="s">
        <v>579</v>
      </c>
      <c r="K8" s="139" t="s">
        <v>580</v>
      </c>
      <c r="L8" s="139" t="s">
        <v>581</v>
      </c>
      <c r="M8" s="139" t="s">
        <v>582</v>
      </c>
    </row>
    <row r="9" ht="14.25" spans="1:13">
      <c r="A9" s="61"/>
      <c r="B9" s="114"/>
      <c r="C9" s="114"/>
      <c r="D9" s="114"/>
      <c r="E9" s="114">
        <v>1</v>
      </c>
      <c r="F9" s="114">
        <v>2</v>
      </c>
      <c r="G9" s="114">
        <v>3</v>
      </c>
      <c r="H9" s="114">
        <v>4</v>
      </c>
      <c r="I9" s="114">
        <v>5</v>
      </c>
      <c r="J9" s="139"/>
      <c r="K9" s="139"/>
      <c r="L9" s="139"/>
      <c r="M9" s="139"/>
    </row>
    <row r="10" ht="42.75" spans="1:13">
      <c r="A10" s="61" t="s">
        <v>42</v>
      </c>
      <c r="B10" s="115" t="s">
        <v>583</v>
      </c>
      <c r="C10" s="116" t="s">
        <v>584</v>
      </c>
      <c r="D10" s="117"/>
      <c r="E10" s="63">
        <v>0</v>
      </c>
      <c r="F10" s="63">
        <v>1</v>
      </c>
      <c r="G10" s="63">
        <v>1</v>
      </c>
      <c r="H10" s="63">
        <v>8</v>
      </c>
      <c r="I10" s="63">
        <v>21</v>
      </c>
      <c r="J10" s="63">
        <v>31</v>
      </c>
      <c r="K10" s="140">
        <f>(E10*1+F10*2+G10*3+H10*4+I10*5)/31</f>
        <v>4.58064516129032</v>
      </c>
      <c r="L10" s="63">
        <v>5</v>
      </c>
      <c r="M10" s="141">
        <f t="shared" ref="M10:M15" si="0">(K10/L10)*100</f>
        <v>91.6129032258065</v>
      </c>
    </row>
    <row r="11" ht="47.25" customHeight="1" spans="1:13">
      <c r="A11" s="118" t="s">
        <v>43</v>
      </c>
      <c r="B11" s="115" t="s">
        <v>585</v>
      </c>
      <c r="C11" s="116" t="s">
        <v>586</v>
      </c>
      <c r="D11" s="117"/>
      <c r="E11" s="63">
        <v>0</v>
      </c>
      <c r="F11" s="63">
        <v>1</v>
      </c>
      <c r="G11" s="63">
        <v>2</v>
      </c>
      <c r="H11" s="63">
        <v>7</v>
      </c>
      <c r="I11" s="63">
        <v>21</v>
      </c>
      <c r="J11" s="63">
        <v>31</v>
      </c>
      <c r="K11" s="140">
        <f t="shared" ref="K11:K15" si="1">(E11*1+F11*2+G11*3+H11*4+I11*5)/31</f>
        <v>4.54838709677419</v>
      </c>
      <c r="L11" s="63">
        <v>5</v>
      </c>
      <c r="M11" s="141">
        <f t="shared" si="0"/>
        <v>90.9677419354839</v>
      </c>
    </row>
    <row r="12" ht="57" spans="1:13">
      <c r="A12" s="61" t="s">
        <v>44</v>
      </c>
      <c r="B12" s="115" t="s">
        <v>587</v>
      </c>
      <c r="C12" s="116" t="s">
        <v>588</v>
      </c>
      <c r="D12" s="117"/>
      <c r="E12" s="63">
        <v>0</v>
      </c>
      <c r="F12" s="63">
        <v>1</v>
      </c>
      <c r="G12" s="63">
        <v>5</v>
      </c>
      <c r="H12" s="63">
        <v>8</v>
      </c>
      <c r="I12" s="63">
        <v>17</v>
      </c>
      <c r="J12" s="63">
        <v>31</v>
      </c>
      <c r="K12" s="140">
        <f t="shared" si="1"/>
        <v>4.32258064516129</v>
      </c>
      <c r="L12" s="63">
        <v>5</v>
      </c>
      <c r="M12" s="141">
        <f t="shared" si="0"/>
        <v>86.4516129032258</v>
      </c>
    </row>
    <row r="13" ht="46.5" customHeight="1" spans="1:13">
      <c r="A13" s="61" t="s">
        <v>45</v>
      </c>
      <c r="B13" s="115" t="s">
        <v>589</v>
      </c>
      <c r="C13" s="116" t="s">
        <v>590</v>
      </c>
      <c r="D13" s="117"/>
      <c r="E13" s="63">
        <v>0</v>
      </c>
      <c r="F13" s="63">
        <v>0</v>
      </c>
      <c r="G13" s="63">
        <v>1</v>
      </c>
      <c r="H13" s="63">
        <v>11</v>
      </c>
      <c r="I13" s="63">
        <v>19</v>
      </c>
      <c r="J13" s="63">
        <v>31</v>
      </c>
      <c r="K13" s="140">
        <f t="shared" si="1"/>
        <v>4.58064516129032</v>
      </c>
      <c r="L13" s="63">
        <v>5</v>
      </c>
      <c r="M13" s="141">
        <f t="shared" si="0"/>
        <v>91.6129032258065</v>
      </c>
    </row>
    <row r="14" ht="43.5" customHeight="1" spans="1:13">
      <c r="A14" s="61" t="s">
        <v>46</v>
      </c>
      <c r="B14" s="116" t="s">
        <v>591</v>
      </c>
      <c r="C14" s="116" t="s">
        <v>592</v>
      </c>
      <c r="D14" s="119"/>
      <c r="E14" s="63">
        <v>0</v>
      </c>
      <c r="F14" s="63">
        <v>1</v>
      </c>
      <c r="G14" s="63">
        <v>3</v>
      </c>
      <c r="H14" s="63">
        <v>8</v>
      </c>
      <c r="I14" s="63">
        <v>19</v>
      </c>
      <c r="J14" s="63">
        <v>31</v>
      </c>
      <c r="K14" s="140">
        <f t="shared" si="1"/>
        <v>4.45161290322581</v>
      </c>
      <c r="L14" s="63">
        <v>5</v>
      </c>
      <c r="M14" s="141">
        <f t="shared" si="0"/>
        <v>89.0322580645161</v>
      </c>
    </row>
    <row r="15" ht="44.25" customHeight="1" spans="1:13">
      <c r="A15" s="61" t="s">
        <v>47</v>
      </c>
      <c r="B15" s="116" t="s">
        <v>593</v>
      </c>
      <c r="C15" s="116" t="s">
        <v>594</v>
      </c>
      <c r="D15" s="119"/>
      <c r="E15" s="63">
        <v>0</v>
      </c>
      <c r="F15" s="63">
        <v>1</v>
      </c>
      <c r="G15" s="63">
        <v>1</v>
      </c>
      <c r="H15" s="63">
        <v>7</v>
      </c>
      <c r="I15" s="63">
        <v>22</v>
      </c>
      <c r="J15" s="63">
        <v>31</v>
      </c>
      <c r="K15" s="140">
        <f t="shared" si="1"/>
        <v>4.61290322580645</v>
      </c>
      <c r="L15" s="63">
        <v>5</v>
      </c>
      <c r="M15" s="141">
        <f t="shared" si="0"/>
        <v>92.258064516129</v>
      </c>
    </row>
    <row r="16" spans="1:13">
      <c r="A16" s="120"/>
      <c r="B16" s="120"/>
      <c r="C16" s="120"/>
      <c r="D16" s="120"/>
      <c r="E16" s="120"/>
      <c r="F16" s="120"/>
      <c r="G16" s="120"/>
      <c r="H16" s="120"/>
      <c r="I16" s="120"/>
      <c r="J16" s="120"/>
      <c r="K16" s="120"/>
      <c r="L16" s="120"/>
      <c r="M16" s="120"/>
    </row>
    <row r="17" spans="1:13">
      <c r="A17" s="120"/>
      <c r="B17" s="120"/>
      <c r="C17" s="121" t="s">
        <v>444</v>
      </c>
      <c r="D17" s="114" t="s">
        <v>42</v>
      </c>
      <c r="E17" s="114" t="s">
        <v>43</v>
      </c>
      <c r="F17" s="114" t="s">
        <v>44</v>
      </c>
      <c r="G17" s="114" t="s">
        <v>45</v>
      </c>
      <c r="H17" s="114" t="s">
        <v>46</v>
      </c>
      <c r="I17" s="114" t="s">
        <v>47</v>
      </c>
      <c r="J17" s="120"/>
      <c r="K17" s="120"/>
      <c r="L17" s="120"/>
      <c r="M17" s="120"/>
    </row>
    <row r="18" spans="1:13">
      <c r="A18" s="120"/>
      <c r="B18" s="120"/>
      <c r="C18" s="121" t="s">
        <v>580</v>
      </c>
      <c r="D18" s="122">
        <f>K10</f>
        <v>4.58064516129032</v>
      </c>
      <c r="E18" s="122">
        <f>K11</f>
        <v>4.54838709677419</v>
      </c>
      <c r="F18" s="122">
        <f>K12</f>
        <v>4.32258064516129</v>
      </c>
      <c r="G18" s="122">
        <f>K13</f>
        <v>4.58064516129032</v>
      </c>
      <c r="H18" s="123">
        <f>K14</f>
        <v>4.45161290322581</v>
      </c>
      <c r="I18" s="123">
        <f>K15</f>
        <v>4.61290322580645</v>
      </c>
      <c r="J18" s="120"/>
      <c r="K18" s="120"/>
      <c r="L18" s="120"/>
      <c r="M18" s="120"/>
    </row>
    <row r="19" spans="1:13">
      <c r="A19" s="120"/>
      <c r="B19" s="120"/>
      <c r="C19" s="121" t="s">
        <v>595</v>
      </c>
      <c r="D19" s="124">
        <v>5</v>
      </c>
      <c r="E19" s="124">
        <v>5</v>
      </c>
      <c r="F19" s="124">
        <v>5</v>
      </c>
      <c r="G19" s="124">
        <v>5</v>
      </c>
      <c r="H19" s="124">
        <v>5</v>
      </c>
      <c r="I19" s="124">
        <v>5</v>
      </c>
      <c r="J19" s="120"/>
      <c r="K19" s="120"/>
      <c r="L19" s="120"/>
      <c r="M19" s="120"/>
    </row>
    <row r="20" spans="1:13">
      <c r="A20" s="120"/>
      <c r="B20" s="120"/>
      <c r="C20" s="121" t="s">
        <v>582</v>
      </c>
      <c r="D20" s="125">
        <f t="shared" ref="D20:I20" si="2">(D18/D19)*100</f>
        <v>91.6129032258065</v>
      </c>
      <c r="E20" s="125">
        <f t="shared" si="2"/>
        <v>90.9677419354839</v>
      </c>
      <c r="F20" s="125">
        <f t="shared" si="2"/>
        <v>86.4516129032258</v>
      </c>
      <c r="G20" s="125">
        <f t="shared" si="2"/>
        <v>91.6129032258065</v>
      </c>
      <c r="H20" s="125">
        <f t="shared" si="2"/>
        <v>89.0322580645161</v>
      </c>
      <c r="I20" s="125">
        <f t="shared" si="2"/>
        <v>92.258064516129</v>
      </c>
      <c r="J20" s="120"/>
      <c r="K20" s="120"/>
      <c r="L20" s="120"/>
      <c r="M20" s="120"/>
    </row>
    <row r="21" spans="1:13">
      <c r="A21" s="120"/>
      <c r="B21" s="120"/>
      <c r="C21" s="126"/>
      <c r="D21" s="127"/>
      <c r="E21" s="127"/>
      <c r="F21" s="127"/>
      <c r="G21" s="128"/>
      <c r="H21" s="129"/>
      <c r="I21" s="129"/>
      <c r="J21" s="120"/>
      <c r="K21" s="120"/>
      <c r="L21" s="120"/>
      <c r="M21" s="120"/>
    </row>
    <row r="22" spans="1:13">
      <c r="A22" s="120"/>
      <c r="B22" s="120"/>
      <c r="C22" s="121" t="s">
        <v>596</v>
      </c>
      <c r="D22" s="114" t="s">
        <v>42</v>
      </c>
      <c r="E22" s="114" t="s">
        <v>43</v>
      </c>
      <c r="F22" s="114" t="s">
        <v>44</v>
      </c>
      <c r="G22" s="114" t="s">
        <v>45</v>
      </c>
      <c r="H22" s="114" t="s">
        <v>46</v>
      </c>
      <c r="I22" s="114" t="s">
        <v>47</v>
      </c>
      <c r="J22" s="120"/>
      <c r="K22" s="120"/>
      <c r="L22" s="120"/>
      <c r="M22" s="120"/>
    </row>
    <row r="23" ht="26.25" customHeight="1" spans="1:13">
      <c r="A23" s="120"/>
      <c r="B23" s="120"/>
      <c r="C23" s="130" t="s">
        <v>597</v>
      </c>
      <c r="D23" s="131">
        <v>95</v>
      </c>
      <c r="E23" s="131">
        <v>95</v>
      </c>
      <c r="F23" s="131">
        <v>95</v>
      </c>
      <c r="G23" s="131">
        <v>95</v>
      </c>
      <c r="H23" s="131">
        <v>95</v>
      </c>
      <c r="I23" s="131">
        <v>95</v>
      </c>
      <c r="J23" s="120"/>
      <c r="K23" s="120"/>
      <c r="L23" s="120"/>
      <c r="M23" s="120"/>
    </row>
    <row r="24" spans="1:13">
      <c r="A24" s="120"/>
      <c r="B24" s="120"/>
      <c r="C24" s="132" t="s">
        <v>598</v>
      </c>
      <c r="D24" s="124">
        <f t="shared" ref="D24:I24" si="3">D23*0.8</f>
        <v>76</v>
      </c>
      <c r="E24" s="124">
        <f t="shared" si="3"/>
        <v>76</v>
      </c>
      <c r="F24" s="124">
        <f t="shared" si="3"/>
        <v>76</v>
      </c>
      <c r="G24" s="124">
        <f t="shared" si="3"/>
        <v>76</v>
      </c>
      <c r="H24" s="124">
        <f t="shared" si="3"/>
        <v>76</v>
      </c>
      <c r="I24" s="124">
        <f t="shared" si="3"/>
        <v>76</v>
      </c>
      <c r="J24" s="120"/>
      <c r="K24" s="120"/>
      <c r="L24" s="120"/>
      <c r="M24" s="120"/>
    </row>
    <row r="25" spans="1:13">
      <c r="A25" s="120"/>
      <c r="B25" s="120"/>
      <c r="C25" s="132" t="s">
        <v>599</v>
      </c>
      <c r="D25" s="125">
        <f t="shared" ref="D25:I25" si="4">D20</f>
        <v>91.6129032258065</v>
      </c>
      <c r="E25" s="125">
        <f t="shared" si="4"/>
        <v>90.9677419354839</v>
      </c>
      <c r="F25" s="125">
        <f t="shared" si="4"/>
        <v>86.4516129032258</v>
      </c>
      <c r="G25" s="125">
        <f t="shared" si="4"/>
        <v>91.6129032258065</v>
      </c>
      <c r="H25" s="125">
        <f t="shared" si="4"/>
        <v>89.0322580645161</v>
      </c>
      <c r="I25" s="125">
        <f t="shared" si="4"/>
        <v>92.258064516129</v>
      </c>
      <c r="J25" s="120"/>
      <c r="K25" s="120"/>
      <c r="L25" s="120"/>
      <c r="M25" s="120"/>
    </row>
    <row r="26" spans="1:13">
      <c r="A26" s="120"/>
      <c r="B26" s="120"/>
      <c r="C26" s="132" t="s">
        <v>600</v>
      </c>
      <c r="D26" s="124">
        <f t="shared" ref="D26:I26" si="5">D25*0.2</f>
        <v>18.3225806451613</v>
      </c>
      <c r="E26" s="124">
        <f t="shared" si="5"/>
        <v>18.1935483870968</v>
      </c>
      <c r="F26" s="124">
        <f t="shared" si="5"/>
        <v>17.2903225806452</v>
      </c>
      <c r="G26" s="124">
        <f t="shared" si="5"/>
        <v>18.3225806451613</v>
      </c>
      <c r="H26" s="124">
        <f t="shared" si="5"/>
        <v>17.8064516129032</v>
      </c>
      <c r="I26" s="124">
        <f t="shared" si="5"/>
        <v>18.4516129032258</v>
      </c>
      <c r="J26" s="120"/>
      <c r="K26" s="120"/>
      <c r="L26" s="120"/>
      <c r="M26" s="120"/>
    </row>
    <row r="27" ht="15.75" spans="1:13">
      <c r="A27" s="120"/>
      <c r="B27" s="120"/>
      <c r="C27" s="132" t="s">
        <v>601</v>
      </c>
      <c r="D27" s="133">
        <f t="shared" ref="D27:I27" si="6">D24+D26</f>
        <v>94.3225806451613</v>
      </c>
      <c r="E27" s="133">
        <f t="shared" si="6"/>
        <v>94.1935483870968</v>
      </c>
      <c r="F27" s="133">
        <f t="shared" si="6"/>
        <v>93.2903225806452</v>
      </c>
      <c r="G27" s="133">
        <f t="shared" si="6"/>
        <v>94.3225806451613</v>
      </c>
      <c r="H27" s="133">
        <f t="shared" si="6"/>
        <v>93.8064516129032</v>
      </c>
      <c r="I27" s="133">
        <f t="shared" si="6"/>
        <v>94.4516129032258</v>
      </c>
      <c r="J27" s="120"/>
      <c r="K27" s="120"/>
      <c r="L27" s="120"/>
      <c r="M27" s="120"/>
    </row>
    <row r="28" spans="1:13">
      <c r="A28" s="120"/>
      <c r="B28" s="120"/>
      <c r="C28" s="126"/>
      <c r="D28" s="134"/>
      <c r="E28" s="134"/>
      <c r="F28" s="134"/>
      <c r="G28" s="134"/>
      <c r="H28" s="129"/>
      <c r="I28" s="129"/>
      <c r="J28" s="120"/>
      <c r="K28" s="120"/>
      <c r="L28" s="120"/>
      <c r="M28" s="120"/>
    </row>
    <row r="29" spans="1:13">
      <c r="A29" s="120"/>
      <c r="B29" s="120"/>
      <c r="C29" s="126"/>
      <c r="D29" s="134"/>
      <c r="E29" s="134"/>
      <c r="F29" s="134"/>
      <c r="G29" s="134"/>
      <c r="H29" s="129"/>
      <c r="I29" s="129"/>
      <c r="J29" s="120"/>
      <c r="K29" s="120"/>
      <c r="L29" s="120"/>
      <c r="M29" s="120"/>
    </row>
    <row r="30" spans="1:13">
      <c r="A30" s="120"/>
      <c r="B30" s="120"/>
      <c r="C30" s="135" t="s">
        <v>602</v>
      </c>
      <c r="D30" s="63" t="s">
        <v>42</v>
      </c>
      <c r="E30" s="63" t="s">
        <v>43</v>
      </c>
      <c r="F30" s="63" t="s">
        <v>44</v>
      </c>
      <c r="G30" s="63" t="s">
        <v>45</v>
      </c>
      <c r="H30" s="63" t="s">
        <v>46</v>
      </c>
      <c r="I30" s="63" t="s">
        <v>47</v>
      </c>
      <c r="J30" s="120"/>
      <c r="K30" s="120"/>
      <c r="L30" s="120"/>
      <c r="M30" s="120"/>
    </row>
    <row r="31" ht="15.75" spans="1:13">
      <c r="A31" s="120"/>
      <c r="B31" s="120"/>
      <c r="C31" s="126"/>
      <c r="D31" s="136">
        <f t="shared" ref="D31:I31" si="7">D27</f>
        <v>94.3225806451613</v>
      </c>
      <c r="E31" s="136">
        <f t="shared" si="7"/>
        <v>94.1935483870968</v>
      </c>
      <c r="F31" s="136">
        <f t="shared" si="7"/>
        <v>93.2903225806452</v>
      </c>
      <c r="G31" s="136">
        <f t="shared" si="7"/>
        <v>94.3225806451613</v>
      </c>
      <c r="H31" s="136">
        <f t="shared" si="7"/>
        <v>93.8064516129032</v>
      </c>
      <c r="I31" s="136">
        <f t="shared" si="7"/>
        <v>94.4516129032258</v>
      </c>
      <c r="J31" s="120"/>
      <c r="K31" s="120"/>
      <c r="L31" s="120"/>
      <c r="M31" s="120"/>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3" footer="0.3"/>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zoomScale="93" zoomScaleNormal="93" workbookViewId="0">
      <selection activeCell="J12" sqref="J12"/>
    </sheetView>
  </sheetViews>
  <sheetFormatPr defaultColWidth="9" defaultRowHeight="15"/>
  <cols>
    <col min="1" max="1" width="9.14285714285714" style="1"/>
    <col min="2" max="2" width="19.2857142857143" style="1" customWidth="1"/>
    <col min="3" max="3" width="17.4285714285714" style="1" customWidth="1"/>
    <col min="4" max="4" width="14.5714285714286" style="1" customWidth="1"/>
    <col min="5" max="5" width="21" style="1" customWidth="1"/>
    <col min="6" max="6" width="21.8571428571429" style="1" customWidth="1"/>
    <col min="7" max="7" width="12.7142857142857" style="1" customWidth="1"/>
    <col min="8" max="8" width="12.8571428571429" style="1" customWidth="1"/>
    <col min="9" max="257" width="9.14285714285714" style="1"/>
    <col min="258" max="258" width="6" style="1" customWidth="1"/>
    <col min="259" max="259" width="14.1428571428571" style="1" customWidth="1"/>
    <col min="260" max="260" width="12.1428571428571" style="1" customWidth="1"/>
    <col min="261" max="261" width="20.5714285714286" style="1" customWidth="1"/>
    <col min="262" max="262" width="20.1428571428571" style="1" customWidth="1"/>
    <col min="263" max="263" width="11" style="1" customWidth="1"/>
    <col min="264" max="264" width="12.8571428571429" style="1" customWidth="1"/>
    <col min="265" max="513" width="9.14285714285714" style="1"/>
    <col min="514" max="514" width="6" style="1" customWidth="1"/>
    <col min="515" max="515" width="14.1428571428571" style="1" customWidth="1"/>
    <col min="516" max="516" width="12.1428571428571" style="1" customWidth="1"/>
    <col min="517" max="517" width="20.5714285714286" style="1" customWidth="1"/>
    <col min="518" max="518" width="20.1428571428571" style="1" customWidth="1"/>
    <col min="519" max="519" width="11" style="1" customWidth="1"/>
    <col min="520" max="520" width="12.8571428571429" style="1" customWidth="1"/>
    <col min="521" max="769" width="9.14285714285714" style="1"/>
    <col min="770" max="770" width="6" style="1" customWidth="1"/>
    <col min="771" max="771" width="14.1428571428571" style="1" customWidth="1"/>
    <col min="772" max="772" width="12.1428571428571" style="1" customWidth="1"/>
    <col min="773" max="773" width="20.5714285714286" style="1" customWidth="1"/>
    <col min="774" max="774" width="20.1428571428571" style="1" customWidth="1"/>
    <col min="775" max="775" width="11" style="1" customWidth="1"/>
    <col min="776" max="776" width="12.8571428571429" style="1" customWidth="1"/>
    <col min="777" max="1025" width="9.14285714285714" style="1"/>
    <col min="1026" max="1026" width="6" style="1" customWidth="1"/>
    <col min="1027" max="1027" width="14.1428571428571" style="1" customWidth="1"/>
    <col min="1028" max="1028" width="12.1428571428571" style="1" customWidth="1"/>
    <col min="1029" max="1029" width="20.5714285714286" style="1" customWidth="1"/>
    <col min="1030" max="1030" width="20.1428571428571" style="1" customWidth="1"/>
    <col min="1031" max="1031" width="11" style="1" customWidth="1"/>
    <col min="1032" max="1032" width="12.8571428571429" style="1" customWidth="1"/>
    <col min="1033" max="1281" width="9.14285714285714" style="1"/>
    <col min="1282" max="1282" width="6" style="1" customWidth="1"/>
    <col min="1283" max="1283" width="14.1428571428571" style="1" customWidth="1"/>
    <col min="1284" max="1284" width="12.1428571428571" style="1" customWidth="1"/>
    <col min="1285" max="1285" width="20.5714285714286" style="1" customWidth="1"/>
    <col min="1286" max="1286" width="20.1428571428571" style="1" customWidth="1"/>
    <col min="1287" max="1287" width="11" style="1" customWidth="1"/>
    <col min="1288" max="1288" width="12.8571428571429" style="1" customWidth="1"/>
    <col min="1289" max="1537" width="9.14285714285714" style="1"/>
    <col min="1538" max="1538" width="6" style="1" customWidth="1"/>
    <col min="1539" max="1539" width="14.1428571428571" style="1" customWidth="1"/>
    <col min="1540" max="1540" width="12.1428571428571" style="1" customWidth="1"/>
    <col min="1541" max="1541" width="20.5714285714286" style="1" customWidth="1"/>
    <col min="1542" max="1542" width="20.1428571428571" style="1" customWidth="1"/>
    <col min="1543" max="1543" width="11" style="1" customWidth="1"/>
    <col min="1544" max="1544" width="12.8571428571429" style="1" customWidth="1"/>
    <col min="1545" max="1793" width="9.14285714285714" style="1"/>
    <col min="1794" max="1794" width="6" style="1" customWidth="1"/>
    <col min="1795" max="1795" width="14.1428571428571" style="1" customWidth="1"/>
    <col min="1796" max="1796" width="12.1428571428571" style="1" customWidth="1"/>
    <col min="1797" max="1797" width="20.5714285714286" style="1" customWidth="1"/>
    <col min="1798" max="1798" width="20.1428571428571" style="1" customWidth="1"/>
    <col min="1799" max="1799" width="11" style="1" customWidth="1"/>
    <col min="1800" max="1800" width="12.8571428571429" style="1" customWidth="1"/>
    <col min="1801" max="2049" width="9.14285714285714" style="1"/>
    <col min="2050" max="2050" width="6" style="1" customWidth="1"/>
    <col min="2051" max="2051" width="14.1428571428571" style="1" customWidth="1"/>
    <col min="2052" max="2052" width="12.1428571428571" style="1" customWidth="1"/>
    <col min="2053" max="2053" width="20.5714285714286" style="1" customWidth="1"/>
    <col min="2054" max="2054" width="20.1428571428571" style="1" customWidth="1"/>
    <col min="2055" max="2055" width="11" style="1" customWidth="1"/>
    <col min="2056" max="2056" width="12.8571428571429" style="1" customWidth="1"/>
    <col min="2057" max="2305" width="9.14285714285714" style="1"/>
    <col min="2306" max="2306" width="6" style="1" customWidth="1"/>
    <col min="2307" max="2307" width="14.1428571428571" style="1" customWidth="1"/>
    <col min="2308" max="2308" width="12.1428571428571" style="1" customWidth="1"/>
    <col min="2309" max="2309" width="20.5714285714286" style="1" customWidth="1"/>
    <col min="2310" max="2310" width="20.1428571428571" style="1" customWidth="1"/>
    <col min="2311" max="2311" width="11" style="1" customWidth="1"/>
    <col min="2312" max="2312" width="12.8571428571429" style="1" customWidth="1"/>
    <col min="2313" max="2561" width="9.14285714285714" style="1"/>
    <col min="2562" max="2562" width="6" style="1" customWidth="1"/>
    <col min="2563" max="2563" width="14.1428571428571" style="1" customWidth="1"/>
    <col min="2564" max="2564" width="12.1428571428571" style="1" customWidth="1"/>
    <col min="2565" max="2565" width="20.5714285714286" style="1" customWidth="1"/>
    <col min="2566" max="2566" width="20.1428571428571" style="1" customWidth="1"/>
    <col min="2567" max="2567" width="11" style="1" customWidth="1"/>
    <col min="2568" max="2568" width="12.8571428571429" style="1" customWidth="1"/>
    <col min="2569" max="2817" width="9.14285714285714" style="1"/>
    <col min="2818" max="2818" width="6" style="1" customWidth="1"/>
    <col min="2819" max="2819" width="14.1428571428571" style="1" customWidth="1"/>
    <col min="2820" max="2820" width="12.1428571428571" style="1" customWidth="1"/>
    <col min="2821" max="2821" width="20.5714285714286" style="1" customWidth="1"/>
    <col min="2822" max="2822" width="20.1428571428571" style="1" customWidth="1"/>
    <col min="2823" max="2823" width="11" style="1" customWidth="1"/>
    <col min="2824" max="2824" width="12.8571428571429" style="1" customWidth="1"/>
    <col min="2825" max="3073" width="9.14285714285714" style="1"/>
    <col min="3074" max="3074" width="6" style="1" customWidth="1"/>
    <col min="3075" max="3075" width="14.1428571428571" style="1" customWidth="1"/>
    <col min="3076" max="3076" width="12.1428571428571" style="1" customWidth="1"/>
    <col min="3077" max="3077" width="20.5714285714286" style="1" customWidth="1"/>
    <col min="3078" max="3078" width="20.1428571428571" style="1" customWidth="1"/>
    <col min="3079" max="3079" width="11" style="1" customWidth="1"/>
    <col min="3080" max="3080" width="12.8571428571429" style="1" customWidth="1"/>
    <col min="3081" max="3329" width="9.14285714285714" style="1"/>
    <col min="3330" max="3330" width="6" style="1" customWidth="1"/>
    <col min="3331" max="3331" width="14.1428571428571" style="1" customWidth="1"/>
    <col min="3332" max="3332" width="12.1428571428571" style="1" customWidth="1"/>
    <col min="3333" max="3333" width="20.5714285714286" style="1" customWidth="1"/>
    <col min="3334" max="3334" width="20.1428571428571" style="1" customWidth="1"/>
    <col min="3335" max="3335" width="11" style="1" customWidth="1"/>
    <col min="3336" max="3336" width="12.8571428571429" style="1" customWidth="1"/>
    <col min="3337" max="3585" width="9.14285714285714" style="1"/>
    <col min="3586" max="3586" width="6" style="1" customWidth="1"/>
    <col min="3587" max="3587" width="14.1428571428571" style="1" customWidth="1"/>
    <col min="3588" max="3588" width="12.1428571428571" style="1" customWidth="1"/>
    <col min="3589" max="3589" width="20.5714285714286" style="1" customWidth="1"/>
    <col min="3590" max="3590" width="20.1428571428571" style="1" customWidth="1"/>
    <col min="3591" max="3591" width="11" style="1" customWidth="1"/>
    <col min="3592" max="3592" width="12.8571428571429" style="1" customWidth="1"/>
    <col min="3593" max="3841" width="9.14285714285714" style="1"/>
    <col min="3842" max="3842" width="6" style="1" customWidth="1"/>
    <col min="3843" max="3843" width="14.1428571428571" style="1" customWidth="1"/>
    <col min="3844" max="3844" width="12.1428571428571" style="1" customWidth="1"/>
    <col min="3845" max="3845" width="20.5714285714286" style="1" customWidth="1"/>
    <col min="3846" max="3846" width="20.1428571428571" style="1" customWidth="1"/>
    <col min="3847" max="3847" width="11" style="1" customWidth="1"/>
    <col min="3848" max="3848" width="12.8571428571429" style="1" customWidth="1"/>
    <col min="3849" max="4097" width="9.14285714285714" style="1"/>
    <col min="4098" max="4098" width="6" style="1" customWidth="1"/>
    <col min="4099" max="4099" width="14.1428571428571" style="1" customWidth="1"/>
    <col min="4100" max="4100" width="12.1428571428571" style="1" customWidth="1"/>
    <col min="4101" max="4101" width="20.5714285714286" style="1" customWidth="1"/>
    <col min="4102" max="4102" width="20.1428571428571" style="1" customWidth="1"/>
    <col min="4103" max="4103" width="11" style="1" customWidth="1"/>
    <col min="4104" max="4104" width="12.8571428571429" style="1" customWidth="1"/>
    <col min="4105" max="4353" width="9.14285714285714" style="1"/>
    <col min="4354" max="4354" width="6" style="1" customWidth="1"/>
    <col min="4355" max="4355" width="14.1428571428571" style="1" customWidth="1"/>
    <col min="4356" max="4356" width="12.1428571428571" style="1" customWidth="1"/>
    <col min="4357" max="4357" width="20.5714285714286" style="1" customWidth="1"/>
    <col min="4358" max="4358" width="20.1428571428571" style="1" customWidth="1"/>
    <col min="4359" max="4359" width="11" style="1" customWidth="1"/>
    <col min="4360" max="4360" width="12.8571428571429" style="1" customWidth="1"/>
    <col min="4361" max="4609" width="9.14285714285714" style="1"/>
    <col min="4610" max="4610" width="6" style="1" customWidth="1"/>
    <col min="4611" max="4611" width="14.1428571428571" style="1" customWidth="1"/>
    <col min="4612" max="4612" width="12.1428571428571" style="1" customWidth="1"/>
    <col min="4613" max="4613" width="20.5714285714286" style="1" customWidth="1"/>
    <col min="4614" max="4614" width="20.1428571428571" style="1" customWidth="1"/>
    <col min="4615" max="4615" width="11" style="1" customWidth="1"/>
    <col min="4616" max="4616" width="12.8571428571429" style="1" customWidth="1"/>
    <col min="4617" max="4865" width="9.14285714285714" style="1"/>
    <col min="4866" max="4866" width="6" style="1" customWidth="1"/>
    <col min="4867" max="4867" width="14.1428571428571" style="1" customWidth="1"/>
    <col min="4868" max="4868" width="12.1428571428571" style="1" customWidth="1"/>
    <col min="4869" max="4869" width="20.5714285714286" style="1" customWidth="1"/>
    <col min="4870" max="4870" width="20.1428571428571" style="1" customWidth="1"/>
    <col min="4871" max="4871" width="11" style="1" customWidth="1"/>
    <col min="4872" max="4872" width="12.8571428571429" style="1" customWidth="1"/>
    <col min="4873" max="5121" width="9.14285714285714" style="1"/>
    <col min="5122" max="5122" width="6" style="1" customWidth="1"/>
    <col min="5123" max="5123" width="14.1428571428571" style="1" customWidth="1"/>
    <col min="5124" max="5124" width="12.1428571428571" style="1" customWidth="1"/>
    <col min="5125" max="5125" width="20.5714285714286" style="1" customWidth="1"/>
    <col min="5126" max="5126" width="20.1428571428571" style="1" customWidth="1"/>
    <col min="5127" max="5127" width="11" style="1" customWidth="1"/>
    <col min="5128" max="5128" width="12.8571428571429" style="1" customWidth="1"/>
    <col min="5129" max="5377" width="9.14285714285714" style="1"/>
    <col min="5378" max="5378" width="6" style="1" customWidth="1"/>
    <col min="5379" max="5379" width="14.1428571428571" style="1" customWidth="1"/>
    <col min="5380" max="5380" width="12.1428571428571" style="1" customWidth="1"/>
    <col min="5381" max="5381" width="20.5714285714286" style="1" customWidth="1"/>
    <col min="5382" max="5382" width="20.1428571428571" style="1" customWidth="1"/>
    <col min="5383" max="5383" width="11" style="1" customWidth="1"/>
    <col min="5384" max="5384" width="12.8571428571429" style="1" customWidth="1"/>
    <col min="5385" max="5633" width="9.14285714285714" style="1"/>
    <col min="5634" max="5634" width="6" style="1" customWidth="1"/>
    <col min="5635" max="5635" width="14.1428571428571" style="1" customWidth="1"/>
    <col min="5636" max="5636" width="12.1428571428571" style="1" customWidth="1"/>
    <col min="5637" max="5637" width="20.5714285714286" style="1" customWidth="1"/>
    <col min="5638" max="5638" width="20.1428571428571" style="1" customWidth="1"/>
    <col min="5639" max="5639" width="11" style="1" customWidth="1"/>
    <col min="5640" max="5640" width="12.8571428571429" style="1" customWidth="1"/>
    <col min="5641" max="5889" width="9.14285714285714" style="1"/>
    <col min="5890" max="5890" width="6" style="1" customWidth="1"/>
    <col min="5891" max="5891" width="14.1428571428571" style="1" customWidth="1"/>
    <col min="5892" max="5892" width="12.1428571428571" style="1" customWidth="1"/>
    <col min="5893" max="5893" width="20.5714285714286" style="1" customWidth="1"/>
    <col min="5894" max="5894" width="20.1428571428571" style="1" customWidth="1"/>
    <col min="5895" max="5895" width="11" style="1" customWidth="1"/>
    <col min="5896" max="5896" width="12.8571428571429" style="1" customWidth="1"/>
    <col min="5897" max="6145" width="9.14285714285714" style="1"/>
    <col min="6146" max="6146" width="6" style="1" customWidth="1"/>
    <col min="6147" max="6147" width="14.1428571428571" style="1" customWidth="1"/>
    <col min="6148" max="6148" width="12.1428571428571" style="1" customWidth="1"/>
    <col min="6149" max="6149" width="20.5714285714286" style="1" customWidth="1"/>
    <col min="6150" max="6150" width="20.1428571428571" style="1" customWidth="1"/>
    <col min="6151" max="6151" width="11" style="1" customWidth="1"/>
    <col min="6152" max="6152" width="12.8571428571429" style="1" customWidth="1"/>
    <col min="6153" max="6401" width="9.14285714285714" style="1"/>
    <col min="6402" max="6402" width="6" style="1" customWidth="1"/>
    <col min="6403" max="6403" width="14.1428571428571" style="1" customWidth="1"/>
    <col min="6404" max="6404" width="12.1428571428571" style="1" customWidth="1"/>
    <col min="6405" max="6405" width="20.5714285714286" style="1" customWidth="1"/>
    <col min="6406" max="6406" width="20.1428571428571" style="1" customWidth="1"/>
    <col min="6407" max="6407" width="11" style="1" customWidth="1"/>
    <col min="6408" max="6408" width="12.8571428571429" style="1" customWidth="1"/>
    <col min="6409" max="6657" width="9.14285714285714" style="1"/>
    <col min="6658" max="6658" width="6" style="1" customWidth="1"/>
    <col min="6659" max="6659" width="14.1428571428571" style="1" customWidth="1"/>
    <col min="6660" max="6660" width="12.1428571428571" style="1" customWidth="1"/>
    <col min="6661" max="6661" width="20.5714285714286" style="1" customWidth="1"/>
    <col min="6662" max="6662" width="20.1428571428571" style="1" customWidth="1"/>
    <col min="6663" max="6663" width="11" style="1" customWidth="1"/>
    <col min="6664" max="6664" width="12.8571428571429" style="1" customWidth="1"/>
    <col min="6665" max="6913" width="9.14285714285714" style="1"/>
    <col min="6914" max="6914" width="6" style="1" customWidth="1"/>
    <col min="6915" max="6915" width="14.1428571428571" style="1" customWidth="1"/>
    <col min="6916" max="6916" width="12.1428571428571" style="1" customWidth="1"/>
    <col min="6917" max="6917" width="20.5714285714286" style="1" customWidth="1"/>
    <col min="6918" max="6918" width="20.1428571428571" style="1" customWidth="1"/>
    <col min="6919" max="6919" width="11" style="1" customWidth="1"/>
    <col min="6920" max="6920" width="12.8571428571429" style="1" customWidth="1"/>
    <col min="6921" max="7169" width="9.14285714285714" style="1"/>
    <col min="7170" max="7170" width="6" style="1" customWidth="1"/>
    <col min="7171" max="7171" width="14.1428571428571" style="1" customWidth="1"/>
    <col min="7172" max="7172" width="12.1428571428571" style="1" customWidth="1"/>
    <col min="7173" max="7173" width="20.5714285714286" style="1" customWidth="1"/>
    <col min="7174" max="7174" width="20.1428571428571" style="1" customWidth="1"/>
    <col min="7175" max="7175" width="11" style="1" customWidth="1"/>
    <col min="7176" max="7176" width="12.8571428571429" style="1" customWidth="1"/>
    <col min="7177" max="7425" width="9.14285714285714" style="1"/>
    <col min="7426" max="7426" width="6" style="1" customWidth="1"/>
    <col min="7427" max="7427" width="14.1428571428571" style="1" customWidth="1"/>
    <col min="7428" max="7428" width="12.1428571428571" style="1" customWidth="1"/>
    <col min="7429" max="7429" width="20.5714285714286" style="1" customWidth="1"/>
    <col min="7430" max="7430" width="20.1428571428571" style="1" customWidth="1"/>
    <col min="7431" max="7431" width="11" style="1" customWidth="1"/>
    <col min="7432" max="7432" width="12.8571428571429" style="1" customWidth="1"/>
    <col min="7433" max="7681" width="9.14285714285714" style="1"/>
    <col min="7682" max="7682" width="6" style="1" customWidth="1"/>
    <col min="7683" max="7683" width="14.1428571428571" style="1" customWidth="1"/>
    <col min="7684" max="7684" width="12.1428571428571" style="1" customWidth="1"/>
    <col min="7685" max="7685" width="20.5714285714286" style="1" customWidth="1"/>
    <col min="7686" max="7686" width="20.1428571428571" style="1" customWidth="1"/>
    <col min="7687" max="7687" width="11" style="1" customWidth="1"/>
    <col min="7688" max="7688" width="12.8571428571429" style="1" customWidth="1"/>
    <col min="7689" max="7937" width="9.14285714285714" style="1"/>
    <col min="7938" max="7938" width="6" style="1" customWidth="1"/>
    <col min="7939" max="7939" width="14.1428571428571" style="1" customWidth="1"/>
    <col min="7940" max="7940" width="12.1428571428571" style="1" customWidth="1"/>
    <col min="7941" max="7941" width="20.5714285714286" style="1" customWidth="1"/>
    <col min="7942" max="7942" width="20.1428571428571" style="1" customWidth="1"/>
    <col min="7943" max="7943" width="11" style="1" customWidth="1"/>
    <col min="7944" max="7944" width="12.8571428571429" style="1" customWidth="1"/>
    <col min="7945" max="8193" width="9.14285714285714" style="1"/>
    <col min="8194" max="8194" width="6" style="1" customWidth="1"/>
    <col min="8195" max="8195" width="14.1428571428571" style="1" customWidth="1"/>
    <col min="8196" max="8196" width="12.1428571428571" style="1" customWidth="1"/>
    <col min="8197" max="8197" width="20.5714285714286" style="1" customWidth="1"/>
    <col min="8198" max="8198" width="20.1428571428571" style="1" customWidth="1"/>
    <col min="8199" max="8199" width="11" style="1" customWidth="1"/>
    <col min="8200" max="8200" width="12.8571428571429" style="1" customWidth="1"/>
    <col min="8201" max="8449" width="9.14285714285714" style="1"/>
    <col min="8450" max="8450" width="6" style="1" customWidth="1"/>
    <col min="8451" max="8451" width="14.1428571428571" style="1" customWidth="1"/>
    <col min="8452" max="8452" width="12.1428571428571" style="1" customWidth="1"/>
    <col min="8453" max="8453" width="20.5714285714286" style="1" customWidth="1"/>
    <col min="8454" max="8454" width="20.1428571428571" style="1" customWidth="1"/>
    <col min="8455" max="8455" width="11" style="1" customWidth="1"/>
    <col min="8456" max="8456" width="12.8571428571429" style="1" customWidth="1"/>
    <col min="8457" max="8705" width="9.14285714285714" style="1"/>
    <col min="8706" max="8706" width="6" style="1" customWidth="1"/>
    <col min="8707" max="8707" width="14.1428571428571" style="1" customWidth="1"/>
    <col min="8708" max="8708" width="12.1428571428571" style="1" customWidth="1"/>
    <col min="8709" max="8709" width="20.5714285714286" style="1" customWidth="1"/>
    <col min="8710" max="8710" width="20.1428571428571" style="1" customWidth="1"/>
    <col min="8711" max="8711" width="11" style="1" customWidth="1"/>
    <col min="8712" max="8712" width="12.8571428571429" style="1" customWidth="1"/>
    <col min="8713" max="8961" width="9.14285714285714" style="1"/>
    <col min="8962" max="8962" width="6" style="1" customWidth="1"/>
    <col min="8963" max="8963" width="14.1428571428571" style="1" customWidth="1"/>
    <col min="8964" max="8964" width="12.1428571428571" style="1" customWidth="1"/>
    <col min="8965" max="8965" width="20.5714285714286" style="1" customWidth="1"/>
    <col min="8966" max="8966" width="20.1428571428571" style="1" customWidth="1"/>
    <col min="8967" max="8967" width="11" style="1" customWidth="1"/>
    <col min="8968" max="8968" width="12.8571428571429" style="1" customWidth="1"/>
    <col min="8969" max="9217" width="9.14285714285714" style="1"/>
    <col min="9218" max="9218" width="6" style="1" customWidth="1"/>
    <col min="9219" max="9219" width="14.1428571428571" style="1" customWidth="1"/>
    <col min="9220" max="9220" width="12.1428571428571" style="1" customWidth="1"/>
    <col min="9221" max="9221" width="20.5714285714286" style="1" customWidth="1"/>
    <col min="9222" max="9222" width="20.1428571428571" style="1" customWidth="1"/>
    <col min="9223" max="9223" width="11" style="1" customWidth="1"/>
    <col min="9224" max="9224" width="12.8571428571429" style="1" customWidth="1"/>
    <col min="9225" max="9473" width="9.14285714285714" style="1"/>
    <col min="9474" max="9474" width="6" style="1" customWidth="1"/>
    <col min="9475" max="9475" width="14.1428571428571" style="1" customWidth="1"/>
    <col min="9476" max="9476" width="12.1428571428571" style="1" customWidth="1"/>
    <col min="9477" max="9477" width="20.5714285714286" style="1" customWidth="1"/>
    <col min="9478" max="9478" width="20.1428571428571" style="1" customWidth="1"/>
    <col min="9479" max="9479" width="11" style="1" customWidth="1"/>
    <col min="9480" max="9480" width="12.8571428571429" style="1" customWidth="1"/>
    <col min="9481" max="9729" width="9.14285714285714" style="1"/>
    <col min="9730" max="9730" width="6" style="1" customWidth="1"/>
    <col min="9731" max="9731" width="14.1428571428571" style="1" customWidth="1"/>
    <col min="9732" max="9732" width="12.1428571428571" style="1" customWidth="1"/>
    <col min="9733" max="9733" width="20.5714285714286" style="1" customWidth="1"/>
    <col min="9734" max="9734" width="20.1428571428571" style="1" customWidth="1"/>
    <col min="9735" max="9735" width="11" style="1" customWidth="1"/>
    <col min="9736" max="9736" width="12.8571428571429" style="1" customWidth="1"/>
    <col min="9737" max="9985" width="9.14285714285714" style="1"/>
    <col min="9986" max="9986" width="6" style="1" customWidth="1"/>
    <col min="9987" max="9987" width="14.1428571428571" style="1" customWidth="1"/>
    <col min="9988" max="9988" width="12.1428571428571" style="1" customWidth="1"/>
    <col min="9989" max="9989" width="20.5714285714286" style="1" customWidth="1"/>
    <col min="9990" max="9990" width="20.1428571428571" style="1" customWidth="1"/>
    <col min="9991" max="9991" width="11" style="1" customWidth="1"/>
    <col min="9992" max="9992" width="12.8571428571429" style="1" customWidth="1"/>
    <col min="9993" max="10241" width="9.14285714285714" style="1"/>
    <col min="10242" max="10242" width="6" style="1" customWidth="1"/>
    <col min="10243" max="10243" width="14.1428571428571" style="1" customWidth="1"/>
    <col min="10244" max="10244" width="12.1428571428571" style="1" customWidth="1"/>
    <col min="10245" max="10245" width="20.5714285714286" style="1" customWidth="1"/>
    <col min="10246" max="10246" width="20.1428571428571" style="1" customWidth="1"/>
    <col min="10247" max="10247" width="11" style="1" customWidth="1"/>
    <col min="10248" max="10248" width="12.8571428571429" style="1" customWidth="1"/>
    <col min="10249" max="10497" width="9.14285714285714" style="1"/>
    <col min="10498" max="10498" width="6" style="1" customWidth="1"/>
    <col min="10499" max="10499" width="14.1428571428571" style="1" customWidth="1"/>
    <col min="10500" max="10500" width="12.1428571428571" style="1" customWidth="1"/>
    <col min="10501" max="10501" width="20.5714285714286" style="1" customWidth="1"/>
    <col min="10502" max="10502" width="20.1428571428571" style="1" customWidth="1"/>
    <col min="10503" max="10503" width="11" style="1" customWidth="1"/>
    <col min="10504" max="10504" width="12.8571428571429" style="1" customWidth="1"/>
    <col min="10505" max="10753" width="9.14285714285714" style="1"/>
    <col min="10754" max="10754" width="6" style="1" customWidth="1"/>
    <col min="10755" max="10755" width="14.1428571428571" style="1" customWidth="1"/>
    <col min="10756" max="10756" width="12.1428571428571" style="1" customWidth="1"/>
    <col min="10757" max="10757" width="20.5714285714286" style="1" customWidth="1"/>
    <col min="10758" max="10758" width="20.1428571428571" style="1" customWidth="1"/>
    <col min="10759" max="10759" width="11" style="1" customWidth="1"/>
    <col min="10760" max="10760" width="12.8571428571429" style="1" customWidth="1"/>
    <col min="10761" max="11009" width="9.14285714285714" style="1"/>
    <col min="11010" max="11010" width="6" style="1" customWidth="1"/>
    <col min="11011" max="11011" width="14.1428571428571" style="1" customWidth="1"/>
    <col min="11012" max="11012" width="12.1428571428571" style="1" customWidth="1"/>
    <col min="11013" max="11013" width="20.5714285714286" style="1" customWidth="1"/>
    <col min="11014" max="11014" width="20.1428571428571" style="1" customWidth="1"/>
    <col min="11015" max="11015" width="11" style="1" customWidth="1"/>
    <col min="11016" max="11016" width="12.8571428571429" style="1" customWidth="1"/>
    <col min="11017" max="11265" width="9.14285714285714" style="1"/>
    <col min="11266" max="11266" width="6" style="1" customWidth="1"/>
    <col min="11267" max="11267" width="14.1428571428571" style="1" customWidth="1"/>
    <col min="11268" max="11268" width="12.1428571428571" style="1" customWidth="1"/>
    <col min="11269" max="11269" width="20.5714285714286" style="1" customWidth="1"/>
    <col min="11270" max="11270" width="20.1428571428571" style="1" customWidth="1"/>
    <col min="11271" max="11271" width="11" style="1" customWidth="1"/>
    <col min="11272" max="11272" width="12.8571428571429" style="1" customWidth="1"/>
    <col min="11273" max="11521" width="9.14285714285714" style="1"/>
    <col min="11522" max="11522" width="6" style="1" customWidth="1"/>
    <col min="11523" max="11523" width="14.1428571428571" style="1" customWidth="1"/>
    <col min="11524" max="11524" width="12.1428571428571" style="1" customWidth="1"/>
    <col min="11525" max="11525" width="20.5714285714286" style="1" customWidth="1"/>
    <col min="11526" max="11526" width="20.1428571428571" style="1" customWidth="1"/>
    <col min="11527" max="11527" width="11" style="1" customWidth="1"/>
    <col min="11528" max="11528" width="12.8571428571429" style="1" customWidth="1"/>
    <col min="11529" max="11777" width="9.14285714285714" style="1"/>
    <col min="11778" max="11778" width="6" style="1" customWidth="1"/>
    <col min="11779" max="11779" width="14.1428571428571" style="1" customWidth="1"/>
    <col min="11780" max="11780" width="12.1428571428571" style="1" customWidth="1"/>
    <col min="11781" max="11781" width="20.5714285714286" style="1" customWidth="1"/>
    <col min="11782" max="11782" width="20.1428571428571" style="1" customWidth="1"/>
    <col min="11783" max="11783" width="11" style="1" customWidth="1"/>
    <col min="11784" max="11784" width="12.8571428571429" style="1" customWidth="1"/>
    <col min="11785" max="12033" width="9.14285714285714" style="1"/>
    <col min="12034" max="12034" width="6" style="1" customWidth="1"/>
    <col min="12035" max="12035" width="14.1428571428571" style="1" customWidth="1"/>
    <col min="12036" max="12036" width="12.1428571428571" style="1" customWidth="1"/>
    <col min="12037" max="12037" width="20.5714285714286" style="1" customWidth="1"/>
    <col min="12038" max="12038" width="20.1428571428571" style="1" customWidth="1"/>
    <col min="12039" max="12039" width="11" style="1" customWidth="1"/>
    <col min="12040" max="12040" width="12.8571428571429" style="1" customWidth="1"/>
    <col min="12041" max="12289" width="9.14285714285714" style="1"/>
    <col min="12290" max="12290" width="6" style="1" customWidth="1"/>
    <col min="12291" max="12291" width="14.1428571428571" style="1" customWidth="1"/>
    <col min="12292" max="12292" width="12.1428571428571" style="1" customWidth="1"/>
    <col min="12293" max="12293" width="20.5714285714286" style="1" customWidth="1"/>
    <col min="12294" max="12294" width="20.1428571428571" style="1" customWidth="1"/>
    <col min="12295" max="12295" width="11" style="1" customWidth="1"/>
    <col min="12296" max="12296" width="12.8571428571429" style="1" customWidth="1"/>
    <col min="12297" max="12545" width="9.14285714285714" style="1"/>
    <col min="12546" max="12546" width="6" style="1" customWidth="1"/>
    <col min="12547" max="12547" width="14.1428571428571" style="1" customWidth="1"/>
    <col min="12548" max="12548" width="12.1428571428571" style="1" customWidth="1"/>
    <col min="12549" max="12549" width="20.5714285714286" style="1" customWidth="1"/>
    <col min="12550" max="12550" width="20.1428571428571" style="1" customWidth="1"/>
    <col min="12551" max="12551" width="11" style="1" customWidth="1"/>
    <col min="12552" max="12552" width="12.8571428571429" style="1" customWidth="1"/>
    <col min="12553" max="12801" width="9.14285714285714" style="1"/>
    <col min="12802" max="12802" width="6" style="1" customWidth="1"/>
    <col min="12803" max="12803" width="14.1428571428571" style="1" customWidth="1"/>
    <col min="12804" max="12804" width="12.1428571428571" style="1" customWidth="1"/>
    <col min="12805" max="12805" width="20.5714285714286" style="1" customWidth="1"/>
    <col min="12806" max="12806" width="20.1428571428571" style="1" customWidth="1"/>
    <col min="12807" max="12807" width="11" style="1" customWidth="1"/>
    <col min="12808" max="12808" width="12.8571428571429" style="1" customWidth="1"/>
    <col min="12809" max="13057" width="9.14285714285714" style="1"/>
    <col min="13058" max="13058" width="6" style="1" customWidth="1"/>
    <col min="13059" max="13059" width="14.1428571428571" style="1" customWidth="1"/>
    <col min="13060" max="13060" width="12.1428571428571" style="1" customWidth="1"/>
    <col min="13061" max="13061" width="20.5714285714286" style="1" customWidth="1"/>
    <col min="13062" max="13062" width="20.1428571428571" style="1" customWidth="1"/>
    <col min="13063" max="13063" width="11" style="1" customWidth="1"/>
    <col min="13064" max="13064" width="12.8571428571429" style="1" customWidth="1"/>
    <col min="13065" max="13313" width="9.14285714285714" style="1"/>
    <col min="13314" max="13314" width="6" style="1" customWidth="1"/>
    <col min="13315" max="13315" width="14.1428571428571" style="1" customWidth="1"/>
    <col min="13316" max="13316" width="12.1428571428571" style="1" customWidth="1"/>
    <col min="13317" max="13317" width="20.5714285714286" style="1" customWidth="1"/>
    <col min="13318" max="13318" width="20.1428571428571" style="1" customWidth="1"/>
    <col min="13319" max="13319" width="11" style="1" customWidth="1"/>
    <col min="13320" max="13320" width="12.8571428571429" style="1" customWidth="1"/>
    <col min="13321" max="13569" width="9.14285714285714" style="1"/>
    <col min="13570" max="13570" width="6" style="1" customWidth="1"/>
    <col min="13571" max="13571" width="14.1428571428571" style="1" customWidth="1"/>
    <col min="13572" max="13572" width="12.1428571428571" style="1" customWidth="1"/>
    <col min="13573" max="13573" width="20.5714285714286" style="1" customWidth="1"/>
    <col min="13574" max="13574" width="20.1428571428571" style="1" customWidth="1"/>
    <col min="13575" max="13575" width="11" style="1" customWidth="1"/>
    <col min="13576" max="13576" width="12.8571428571429" style="1" customWidth="1"/>
    <col min="13577" max="13825" width="9.14285714285714" style="1"/>
    <col min="13826" max="13826" width="6" style="1" customWidth="1"/>
    <col min="13827" max="13827" width="14.1428571428571" style="1" customWidth="1"/>
    <col min="13828" max="13828" width="12.1428571428571" style="1" customWidth="1"/>
    <col min="13829" max="13829" width="20.5714285714286" style="1" customWidth="1"/>
    <col min="13830" max="13830" width="20.1428571428571" style="1" customWidth="1"/>
    <col min="13831" max="13831" width="11" style="1" customWidth="1"/>
    <col min="13832" max="13832" width="12.8571428571429" style="1" customWidth="1"/>
    <col min="13833" max="14081" width="9.14285714285714" style="1"/>
    <col min="14082" max="14082" width="6" style="1" customWidth="1"/>
    <col min="14083" max="14083" width="14.1428571428571" style="1" customWidth="1"/>
    <col min="14084" max="14084" width="12.1428571428571" style="1" customWidth="1"/>
    <col min="14085" max="14085" width="20.5714285714286" style="1" customWidth="1"/>
    <col min="14086" max="14086" width="20.1428571428571" style="1" customWidth="1"/>
    <col min="14087" max="14087" width="11" style="1" customWidth="1"/>
    <col min="14088" max="14088" width="12.8571428571429" style="1" customWidth="1"/>
    <col min="14089" max="14337" width="9.14285714285714" style="1"/>
    <col min="14338" max="14338" width="6" style="1" customWidth="1"/>
    <col min="14339" max="14339" width="14.1428571428571" style="1" customWidth="1"/>
    <col min="14340" max="14340" width="12.1428571428571" style="1" customWidth="1"/>
    <col min="14341" max="14341" width="20.5714285714286" style="1" customWidth="1"/>
    <col min="14342" max="14342" width="20.1428571428571" style="1" customWidth="1"/>
    <col min="14343" max="14343" width="11" style="1" customWidth="1"/>
    <col min="14344" max="14344" width="12.8571428571429" style="1" customWidth="1"/>
    <col min="14345" max="14593" width="9.14285714285714" style="1"/>
    <col min="14594" max="14594" width="6" style="1" customWidth="1"/>
    <col min="14595" max="14595" width="14.1428571428571" style="1" customWidth="1"/>
    <col min="14596" max="14596" width="12.1428571428571" style="1" customWidth="1"/>
    <col min="14597" max="14597" width="20.5714285714286" style="1" customWidth="1"/>
    <col min="14598" max="14598" width="20.1428571428571" style="1" customWidth="1"/>
    <col min="14599" max="14599" width="11" style="1" customWidth="1"/>
    <col min="14600" max="14600" width="12.8571428571429" style="1" customWidth="1"/>
    <col min="14601" max="14849" width="9.14285714285714" style="1"/>
    <col min="14850" max="14850" width="6" style="1" customWidth="1"/>
    <col min="14851" max="14851" width="14.1428571428571" style="1" customWidth="1"/>
    <col min="14852" max="14852" width="12.1428571428571" style="1" customWidth="1"/>
    <col min="14853" max="14853" width="20.5714285714286" style="1" customWidth="1"/>
    <col min="14854" max="14854" width="20.1428571428571" style="1" customWidth="1"/>
    <col min="14855" max="14855" width="11" style="1" customWidth="1"/>
    <col min="14856" max="14856" width="12.8571428571429" style="1" customWidth="1"/>
    <col min="14857" max="15105" width="9.14285714285714" style="1"/>
    <col min="15106" max="15106" width="6" style="1" customWidth="1"/>
    <col min="15107" max="15107" width="14.1428571428571" style="1" customWidth="1"/>
    <col min="15108" max="15108" width="12.1428571428571" style="1" customWidth="1"/>
    <col min="15109" max="15109" width="20.5714285714286" style="1" customWidth="1"/>
    <col min="15110" max="15110" width="20.1428571428571" style="1" customWidth="1"/>
    <col min="15111" max="15111" width="11" style="1" customWidth="1"/>
    <col min="15112" max="15112" width="12.8571428571429" style="1" customWidth="1"/>
    <col min="15113" max="15361" width="9.14285714285714" style="1"/>
    <col min="15362" max="15362" width="6" style="1" customWidth="1"/>
    <col min="15363" max="15363" width="14.1428571428571" style="1" customWidth="1"/>
    <col min="15364" max="15364" width="12.1428571428571" style="1" customWidth="1"/>
    <col min="15365" max="15365" width="20.5714285714286" style="1" customWidth="1"/>
    <col min="15366" max="15366" width="20.1428571428571" style="1" customWidth="1"/>
    <col min="15367" max="15367" width="11" style="1" customWidth="1"/>
    <col min="15368" max="15368" width="12.8571428571429" style="1" customWidth="1"/>
    <col min="15369" max="15617" width="9.14285714285714" style="1"/>
    <col min="15618" max="15618" width="6" style="1" customWidth="1"/>
    <col min="15619" max="15619" width="14.1428571428571" style="1" customWidth="1"/>
    <col min="15620" max="15620" width="12.1428571428571" style="1" customWidth="1"/>
    <col min="15621" max="15621" width="20.5714285714286" style="1" customWidth="1"/>
    <col min="15622" max="15622" width="20.1428571428571" style="1" customWidth="1"/>
    <col min="15623" max="15623" width="11" style="1" customWidth="1"/>
    <col min="15624" max="15624" width="12.8571428571429" style="1" customWidth="1"/>
    <col min="15625" max="15873" width="9.14285714285714" style="1"/>
    <col min="15874" max="15874" width="6" style="1" customWidth="1"/>
    <col min="15875" max="15875" width="14.1428571428571" style="1" customWidth="1"/>
    <col min="15876" max="15876" width="12.1428571428571" style="1" customWidth="1"/>
    <col min="15877" max="15877" width="20.5714285714286" style="1" customWidth="1"/>
    <col min="15878" max="15878" width="20.1428571428571" style="1" customWidth="1"/>
    <col min="15879" max="15879" width="11" style="1" customWidth="1"/>
    <col min="15880" max="15880" width="12.8571428571429" style="1" customWidth="1"/>
    <col min="15881" max="16129" width="9.14285714285714" style="1"/>
    <col min="16130" max="16130" width="6" style="1" customWidth="1"/>
    <col min="16131" max="16131" width="14.1428571428571" style="1" customWidth="1"/>
    <col min="16132" max="16132" width="12.1428571428571" style="1" customWidth="1"/>
    <col min="16133" max="16133" width="20.5714285714286" style="1" customWidth="1"/>
    <col min="16134" max="16134" width="20.1428571428571" style="1" customWidth="1"/>
    <col min="16135" max="16135" width="11" style="1" customWidth="1"/>
    <col min="16136" max="16136" width="12.8571428571429" style="1" customWidth="1"/>
    <col min="16137" max="16384" width="9.14285714285714" style="1"/>
  </cols>
  <sheetData>
    <row r="1" ht="22.5" spans="1:14">
      <c r="A1" s="2" t="s">
        <v>485</v>
      </c>
      <c r="B1" s="3"/>
      <c r="C1" s="3"/>
      <c r="D1" s="3"/>
      <c r="E1" s="3"/>
      <c r="F1" s="3"/>
      <c r="G1" s="3"/>
      <c r="H1" s="3"/>
      <c r="I1" s="3"/>
      <c r="J1" s="3"/>
      <c r="K1" s="3"/>
      <c r="L1" s="3"/>
      <c r="M1" s="46"/>
      <c r="N1" s="15"/>
    </row>
    <row r="2" ht="20.25" spans="1:14">
      <c r="A2" s="4" t="s">
        <v>486</v>
      </c>
      <c r="B2" s="5"/>
      <c r="C2" s="5"/>
      <c r="D2" s="5"/>
      <c r="E2" s="5"/>
      <c r="F2" s="5"/>
      <c r="G2" s="5"/>
      <c r="H2" s="5"/>
      <c r="I2" s="5"/>
      <c r="J2" s="5"/>
      <c r="K2" s="5"/>
      <c r="L2" s="5"/>
      <c r="M2" s="47"/>
      <c r="N2" s="15"/>
    </row>
    <row r="3" ht="18" spans="1:14">
      <c r="A3" s="6" t="s">
        <v>603</v>
      </c>
      <c r="B3" s="7"/>
      <c r="C3" s="7"/>
      <c r="D3" s="7"/>
      <c r="E3" s="7"/>
      <c r="F3" s="7"/>
      <c r="G3" s="7"/>
      <c r="H3" s="7"/>
      <c r="I3" s="7"/>
      <c r="J3" s="7"/>
      <c r="K3" s="7"/>
      <c r="L3" s="7"/>
      <c r="M3" s="48"/>
      <c r="N3" s="15"/>
    </row>
    <row r="4" ht="15.75" spans="1:14">
      <c r="A4" s="49" t="s">
        <v>488</v>
      </c>
      <c r="B4" s="51"/>
      <c r="C4" s="49" t="s">
        <v>604</v>
      </c>
      <c r="D4" s="50"/>
      <c r="E4" s="50"/>
      <c r="F4" s="50"/>
      <c r="G4" s="50"/>
      <c r="H4" s="50"/>
      <c r="I4" s="51"/>
      <c r="J4" s="49" t="s">
        <v>605</v>
      </c>
      <c r="K4" s="50"/>
      <c r="L4" s="50"/>
      <c r="M4" s="51"/>
      <c r="N4" s="15"/>
    </row>
    <row r="5" ht="15.75" spans="1:14">
      <c r="A5" s="94" t="s">
        <v>573</v>
      </c>
      <c r="B5" s="95"/>
      <c r="C5" s="95"/>
      <c r="D5" s="95"/>
      <c r="E5" s="96"/>
      <c r="F5" s="49" t="s">
        <v>606</v>
      </c>
      <c r="G5" s="50"/>
      <c r="H5" s="50"/>
      <c r="I5" s="50"/>
      <c r="J5" s="50"/>
      <c r="K5" s="50"/>
      <c r="L5" s="50"/>
      <c r="M5" s="51"/>
      <c r="N5" s="15"/>
    </row>
    <row r="6" s="93" customFormat="1" ht="18" customHeight="1" spans="1:14">
      <c r="A6" s="16"/>
      <c r="B6" s="97"/>
      <c r="C6" s="97"/>
      <c r="D6" s="98" t="s">
        <v>607</v>
      </c>
      <c r="E6" s="98"/>
      <c r="F6" s="99"/>
      <c r="G6" s="99"/>
      <c r="H6" s="99"/>
      <c r="I6" s="99"/>
      <c r="J6" s="97"/>
      <c r="K6" s="97"/>
      <c r="L6" s="97"/>
      <c r="M6" s="105"/>
      <c r="N6" s="97"/>
    </row>
    <row r="7" s="93" customFormat="1" ht="18" customHeight="1" spans="1:14">
      <c r="A7" s="16"/>
      <c r="B7" s="17"/>
      <c r="C7" s="17"/>
      <c r="D7" s="100" t="s">
        <v>608</v>
      </c>
      <c r="E7" s="100"/>
      <c r="F7" s="100"/>
      <c r="G7" s="100"/>
      <c r="H7" s="100"/>
      <c r="I7" s="100"/>
      <c r="J7" s="17"/>
      <c r="K7" s="17"/>
      <c r="L7" s="17"/>
      <c r="M7" s="17"/>
      <c r="N7" s="17"/>
    </row>
    <row r="8" s="93" customFormat="1" ht="18" customHeight="1" spans="1:14">
      <c r="A8" s="16"/>
      <c r="B8" s="17"/>
      <c r="C8" s="17"/>
      <c r="D8" s="100" t="s">
        <v>609</v>
      </c>
      <c r="E8" s="100"/>
      <c r="F8" s="100"/>
      <c r="G8" s="100"/>
      <c r="H8" s="100"/>
      <c r="I8" s="100"/>
      <c r="J8" s="17"/>
      <c r="K8" s="17"/>
      <c r="L8" s="17"/>
      <c r="M8" s="17"/>
      <c r="N8" s="17"/>
    </row>
    <row r="9" ht="18" spans="1:14">
      <c r="A9" s="15"/>
      <c r="B9" s="13"/>
      <c r="C9" s="13"/>
      <c r="D9" s="13"/>
      <c r="E9" s="13"/>
      <c r="F9" s="13"/>
      <c r="G9" s="13"/>
      <c r="H9" s="13"/>
      <c r="I9" s="13"/>
      <c r="J9" s="13"/>
      <c r="K9" s="13"/>
      <c r="L9" s="13"/>
      <c r="M9" s="13"/>
      <c r="N9" s="13"/>
    </row>
    <row r="10" ht="15.75" spans="2:14">
      <c r="B10" s="101" t="s">
        <v>444</v>
      </c>
      <c r="C10" s="101" t="s">
        <v>610</v>
      </c>
      <c r="D10" s="101" t="s">
        <v>611</v>
      </c>
      <c r="E10" s="101" t="s">
        <v>612</v>
      </c>
      <c r="F10" s="101" t="s">
        <v>613</v>
      </c>
      <c r="G10" s="101" t="s">
        <v>614</v>
      </c>
      <c r="H10" s="101" t="s">
        <v>615</v>
      </c>
      <c r="I10" s="106"/>
      <c r="J10" s="106"/>
      <c r="K10" s="106"/>
      <c r="L10" s="106"/>
      <c r="M10" s="106"/>
      <c r="N10" s="106"/>
    </row>
    <row r="11" ht="15.75" spans="2:14">
      <c r="B11" s="101"/>
      <c r="C11" s="101"/>
      <c r="D11" s="101" t="s">
        <v>616</v>
      </c>
      <c r="E11" s="102" t="s">
        <v>616</v>
      </c>
      <c r="F11" s="102" t="s">
        <v>442</v>
      </c>
      <c r="G11" s="101"/>
      <c r="H11" s="101"/>
      <c r="I11" s="106"/>
      <c r="J11" s="106"/>
      <c r="K11" s="106"/>
      <c r="L11" s="106"/>
      <c r="M11" s="106"/>
      <c r="N11" s="106"/>
    </row>
    <row r="12" ht="15.75" spans="2:14">
      <c r="B12" s="101"/>
      <c r="C12" s="101"/>
      <c r="D12" s="101" t="s">
        <v>617</v>
      </c>
      <c r="E12" s="101" t="s">
        <v>618</v>
      </c>
      <c r="F12" s="101" t="s">
        <v>619</v>
      </c>
      <c r="G12" s="101"/>
      <c r="H12" s="101"/>
      <c r="I12" s="106"/>
      <c r="J12" s="106"/>
      <c r="K12" s="106"/>
      <c r="L12" s="106"/>
      <c r="M12" s="106"/>
      <c r="N12" s="106"/>
    </row>
    <row r="13" ht="20.1" customHeight="1" spans="2:14">
      <c r="B13" s="70" t="s">
        <v>42</v>
      </c>
      <c r="C13" s="103" t="s">
        <v>620</v>
      </c>
      <c r="D13" s="70">
        <v>95</v>
      </c>
      <c r="E13" s="35">
        <v>91.6129032258065</v>
      </c>
      <c r="F13" s="35">
        <f t="shared" ref="F13:F18" si="0">(0.8*D13)+(0.2*E13)</f>
        <v>94.3225806451613</v>
      </c>
      <c r="G13" s="70">
        <v>85</v>
      </c>
      <c r="H13" s="70" t="s">
        <v>621</v>
      </c>
      <c r="I13" s="106"/>
      <c r="J13" s="106"/>
      <c r="K13" s="106"/>
      <c r="L13" s="106"/>
      <c r="M13" s="106"/>
      <c r="N13" s="106"/>
    </row>
    <row r="14" ht="20.1" customHeight="1" spans="2:14">
      <c r="B14" s="70" t="s">
        <v>43</v>
      </c>
      <c r="C14" s="103" t="s">
        <v>620</v>
      </c>
      <c r="D14" s="70">
        <v>95</v>
      </c>
      <c r="E14" s="35">
        <v>90.9677419354839</v>
      </c>
      <c r="F14" s="35">
        <f t="shared" si="0"/>
        <v>94.1935483870968</v>
      </c>
      <c r="G14" s="70">
        <v>85</v>
      </c>
      <c r="H14" s="70" t="s">
        <v>621</v>
      </c>
      <c r="I14" s="106"/>
      <c r="J14" s="106"/>
      <c r="K14" s="106"/>
      <c r="L14" s="106"/>
      <c r="M14" s="106"/>
      <c r="N14" s="106"/>
    </row>
    <row r="15" ht="20.1" customHeight="1" spans="2:14">
      <c r="B15" s="70" t="s">
        <v>44</v>
      </c>
      <c r="C15" s="103" t="s">
        <v>620</v>
      </c>
      <c r="D15" s="70">
        <v>95</v>
      </c>
      <c r="E15" s="35">
        <v>86.4516129032258</v>
      </c>
      <c r="F15" s="35">
        <f t="shared" si="0"/>
        <v>93.2903225806452</v>
      </c>
      <c r="G15" s="70">
        <v>85</v>
      </c>
      <c r="H15" s="70" t="s">
        <v>621</v>
      </c>
      <c r="I15" s="106"/>
      <c r="J15" s="106"/>
      <c r="K15" s="106"/>
      <c r="L15" s="106"/>
      <c r="M15" s="106"/>
      <c r="N15" s="106"/>
    </row>
    <row r="16" ht="20.1" customHeight="1" spans="2:14">
      <c r="B16" s="70" t="s">
        <v>45</v>
      </c>
      <c r="C16" s="103" t="s">
        <v>620</v>
      </c>
      <c r="D16" s="70">
        <v>95</v>
      </c>
      <c r="E16" s="35">
        <v>91.6129032258065</v>
      </c>
      <c r="F16" s="35">
        <f t="shared" si="0"/>
        <v>94.3225806451613</v>
      </c>
      <c r="G16" s="70">
        <v>85</v>
      </c>
      <c r="H16" s="70" t="s">
        <v>621</v>
      </c>
      <c r="I16" s="106"/>
      <c r="J16" s="106"/>
      <c r="K16" s="106"/>
      <c r="L16" s="106"/>
      <c r="M16" s="106"/>
      <c r="N16" s="106"/>
    </row>
    <row r="17" ht="20.1" customHeight="1" spans="2:8">
      <c r="B17" s="70" t="s">
        <v>46</v>
      </c>
      <c r="C17" s="103" t="s">
        <v>620</v>
      </c>
      <c r="D17" s="70">
        <v>95</v>
      </c>
      <c r="E17" s="35">
        <v>89.0322580645161</v>
      </c>
      <c r="F17" s="35">
        <f t="shared" si="0"/>
        <v>93.8064516129032</v>
      </c>
      <c r="G17" s="70">
        <v>85</v>
      </c>
      <c r="H17" s="70" t="s">
        <v>621</v>
      </c>
    </row>
    <row r="18" ht="20.1" customHeight="1" spans="2:8">
      <c r="B18" s="70" t="s">
        <v>47</v>
      </c>
      <c r="C18" s="103" t="s">
        <v>620</v>
      </c>
      <c r="D18" s="70">
        <v>95</v>
      </c>
      <c r="E18" s="35">
        <v>92.258064516129</v>
      </c>
      <c r="F18" s="35">
        <f t="shared" si="0"/>
        <v>94.4516129032258</v>
      </c>
      <c r="G18" s="70">
        <v>85</v>
      </c>
      <c r="H18" s="70" t="s">
        <v>621</v>
      </c>
    </row>
    <row r="19" ht="15.75" spans="4:9">
      <c r="D19" s="104"/>
      <c r="E19" s="104"/>
      <c r="F19" s="104"/>
      <c r="G19" s="104"/>
      <c r="H19" s="104"/>
      <c r="I19" s="104"/>
    </row>
  </sheetData>
  <mergeCells count="15">
    <mergeCell ref="A1:M1"/>
    <mergeCell ref="A2:M2"/>
    <mergeCell ref="A3:M3"/>
    <mergeCell ref="A4:B4"/>
    <mergeCell ref="C4:I4"/>
    <mergeCell ref="J4:M4"/>
    <mergeCell ref="A5:E5"/>
    <mergeCell ref="F5:M5"/>
    <mergeCell ref="D6:I6"/>
    <mergeCell ref="D7:I7"/>
    <mergeCell ref="D8:I8"/>
    <mergeCell ref="B10:B12"/>
    <mergeCell ref="C10:C12"/>
    <mergeCell ref="G10:G12"/>
    <mergeCell ref="H10:H12"/>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zoomScale="90" zoomScaleNormal="90" topLeftCell="A25" workbookViewId="0">
      <selection activeCell="P16" sqref="P16"/>
    </sheetView>
  </sheetViews>
  <sheetFormatPr defaultColWidth="9" defaultRowHeight="15"/>
  <cols>
    <col min="1" max="12" width="9.14285714285714" style="1"/>
    <col min="13" max="13" width="7" style="1" customWidth="1"/>
    <col min="14" max="16384" width="9.14285714285714" style="1"/>
  </cols>
  <sheetData>
    <row r="1" ht="22.5" spans="1:20">
      <c r="A1" s="2" t="s">
        <v>485</v>
      </c>
      <c r="B1" s="3"/>
      <c r="C1" s="3"/>
      <c r="D1" s="3"/>
      <c r="E1" s="3"/>
      <c r="F1" s="3"/>
      <c r="G1" s="3"/>
      <c r="H1" s="3"/>
      <c r="I1" s="3"/>
      <c r="J1" s="3"/>
      <c r="K1" s="3"/>
      <c r="L1" s="3"/>
      <c r="M1" s="3"/>
      <c r="N1" s="3"/>
      <c r="O1" s="3"/>
      <c r="P1" s="3"/>
      <c r="Q1" s="3"/>
      <c r="R1" s="3"/>
      <c r="S1" s="3"/>
      <c r="T1" s="46"/>
    </row>
    <row r="2" ht="20.25" spans="1:20">
      <c r="A2" s="4" t="s">
        <v>486</v>
      </c>
      <c r="B2" s="5"/>
      <c r="C2" s="5"/>
      <c r="D2" s="5"/>
      <c r="E2" s="5"/>
      <c r="F2" s="5"/>
      <c r="G2" s="5"/>
      <c r="H2" s="5"/>
      <c r="I2" s="5"/>
      <c r="J2" s="5"/>
      <c r="K2" s="5"/>
      <c r="L2" s="5"/>
      <c r="M2" s="5"/>
      <c r="N2" s="5"/>
      <c r="O2" s="5"/>
      <c r="P2" s="5"/>
      <c r="Q2" s="5"/>
      <c r="R2" s="5"/>
      <c r="S2" s="5"/>
      <c r="T2" s="47"/>
    </row>
    <row r="3" ht="18" spans="1:20">
      <c r="A3" s="6" t="s">
        <v>603</v>
      </c>
      <c r="B3" s="7"/>
      <c r="C3" s="7"/>
      <c r="D3" s="7"/>
      <c r="E3" s="7"/>
      <c r="F3" s="7"/>
      <c r="G3" s="7"/>
      <c r="H3" s="7"/>
      <c r="I3" s="7"/>
      <c r="J3" s="7"/>
      <c r="K3" s="7"/>
      <c r="L3" s="7"/>
      <c r="M3" s="7"/>
      <c r="N3" s="7"/>
      <c r="O3" s="7"/>
      <c r="P3" s="7"/>
      <c r="Q3" s="7"/>
      <c r="R3" s="7"/>
      <c r="S3" s="7"/>
      <c r="T3" s="48"/>
    </row>
    <row r="4" ht="15.75" spans="1:20">
      <c r="A4" s="8" t="s">
        <v>488</v>
      </c>
      <c r="B4" s="8"/>
      <c r="C4" s="8"/>
      <c r="D4" s="8"/>
      <c r="E4" s="8"/>
      <c r="F4" s="8"/>
      <c r="G4" s="8" t="s">
        <v>604</v>
      </c>
      <c r="H4" s="8"/>
      <c r="I4" s="8"/>
      <c r="J4" s="8"/>
      <c r="K4" s="8"/>
      <c r="L4" s="8"/>
      <c r="M4" s="8"/>
      <c r="N4" s="8"/>
      <c r="O4" s="8"/>
      <c r="P4" s="8"/>
      <c r="Q4" s="49" t="s">
        <v>605</v>
      </c>
      <c r="R4" s="50"/>
      <c r="S4" s="50"/>
      <c r="T4" s="51"/>
    </row>
    <row r="5" ht="15.75" spans="1:20">
      <c r="A5" s="9" t="s">
        <v>31</v>
      </c>
      <c r="B5" s="9"/>
      <c r="C5" s="9"/>
      <c r="D5" s="9"/>
      <c r="E5" s="9"/>
      <c r="F5" s="9"/>
      <c r="G5" s="9"/>
      <c r="H5" s="9"/>
      <c r="I5" s="9"/>
      <c r="J5" s="76"/>
      <c r="K5" s="76"/>
      <c r="L5" s="76"/>
      <c r="M5" s="76"/>
      <c r="N5" s="76"/>
      <c r="O5" s="76"/>
      <c r="P5" s="76"/>
      <c r="Q5" s="76"/>
      <c r="R5" s="76"/>
      <c r="S5" s="76"/>
      <c r="T5" s="76"/>
    </row>
    <row r="6" ht="18" spans="1:20">
      <c r="A6" s="10"/>
      <c r="B6" s="10"/>
      <c r="C6" s="10"/>
      <c r="D6" s="11"/>
      <c r="E6" s="13" t="s">
        <v>622</v>
      </c>
      <c r="F6" s="13"/>
      <c r="G6" s="13"/>
      <c r="H6" s="13"/>
      <c r="I6" s="13"/>
      <c r="J6" s="13"/>
      <c r="K6" s="13"/>
      <c r="L6" s="13"/>
      <c r="M6" s="13"/>
      <c r="N6" s="13"/>
      <c r="O6" s="13"/>
      <c r="P6" s="13"/>
      <c r="Q6" s="13"/>
      <c r="R6" s="13"/>
      <c r="S6" s="15"/>
      <c r="T6" s="15"/>
    </row>
    <row r="7" ht="18" spans="1:20">
      <c r="A7" s="10"/>
      <c r="B7" s="10"/>
      <c r="C7" s="10"/>
      <c r="D7" s="11"/>
      <c r="E7" s="13" t="s">
        <v>623</v>
      </c>
      <c r="F7" s="13"/>
      <c r="G7" s="13"/>
      <c r="H7" s="13"/>
      <c r="I7" s="13"/>
      <c r="J7" s="13"/>
      <c r="K7" s="13"/>
      <c r="L7" s="13"/>
      <c r="M7" s="13"/>
      <c r="N7" s="13"/>
      <c r="O7" s="13"/>
      <c r="P7" s="13"/>
      <c r="Q7" s="13"/>
      <c r="R7" s="13"/>
      <c r="S7" s="15"/>
      <c r="T7" s="15"/>
    </row>
    <row r="8" ht="18" spans="1:20">
      <c r="A8" s="10"/>
      <c r="B8" s="10"/>
      <c r="C8" s="10"/>
      <c r="D8" s="11"/>
      <c r="E8" s="14" t="s">
        <v>624</v>
      </c>
      <c r="F8" s="14"/>
      <c r="G8" s="14"/>
      <c r="H8" s="14"/>
      <c r="I8" s="14"/>
      <c r="J8" s="14"/>
      <c r="K8" s="14"/>
      <c r="L8" s="14"/>
      <c r="M8" s="14"/>
      <c r="N8" s="14"/>
      <c r="O8" s="14"/>
      <c r="P8" s="14"/>
      <c r="Q8" s="14"/>
      <c r="R8" s="14"/>
      <c r="S8" s="15"/>
      <c r="T8" s="15"/>
    </row>
    <row r="9" ht="18" spans="1:20">
      <c r="A9" s="15"/>
      <c r="B9" s="15"/>
      <c r="C9" s="15"/>
      <c r="D9" s="16"/>
      <c r="E9" s="14" t="s">
        <v>625</v>
      </c>
      <c r="F9" s="14"/>
      <c r="G9" s="14"/>
      <c r="H9" s="14"/>
      <c r="I9" s="14"/>
      <c r="J9" s="14"/>
      <c r="K9" s="14"/>
      <c r="L9" s="14"/>
      <c r="M9" s="14"/>
      <c r="N9" s="14"/>
      <c r="O9" s="14"/>
      <c r="P9" s="14"/>
      <c r="Q9" s="14"/>
      <c r="R9" s="14"/>
      <c r="S9" s="15"/>
      <c r="T9" s="15"/>
    </row>
    <row r="10" ht="18.75" customHeight="1" spans="1:20">
      <c r="A10" s="15"/>
      <c r="B10" s="15"/>
      <c r="C10" s="15"/>
      <c r="D10" s="17"/>
      <c r="E10" s="17"/>
      <c r="F10" s="17"/>
      <c r="G10" s="17"/>
      <c r="H10" s="17"/>
      <c r="I10" s="17"/>
      <c r="J10" s="17"/>
      <c r="K10" s="17"/>
      <c r="L10" s="17"/>
      <c r="M10" s="17"/>
      <c r="N10" s="16"/>
      <c r="O10" s="16"/>
      <c r="P10" s="15"/>
      <c r="Q10" s="15"/>
      <c r="R10" s="15"/>
      <c r="S10" s="15"/>
      <c r="T10" s="15"/>
    </row>
    <row r="12" ht="15.75" customHeight="1" spans="2:19">
      <c r="B12" s="59" t="s">
        <v>626</v>
      </c>
      <c r="C12" s="59"/>
      <c r="D12" s="59"/>
      <c r="E12" s="59"/>
      <c r="F12" s="59"/>
      <c r="G12" s="59"/>
      <c r="H12" s="59"/>
      <c r="I12" s="59"/>
      <c r="J12" s="59"/>
      <c r="K12" s="59"/>
      <c r="L12" s="59"/>
      <c r="M12" s="59"/>
      <c r="N12" s="59"/>
      <c r="O12" s="59"/>
      <c r="P12" s="59"/>
      <c r="Q12" s="59"/>
      <c r="R12" s="59"/>
      <c r="S12" s="59"/>
    </row>
    <row r="13" customHeight="1" spans="2:19">
      <c r="B13" s="19" t="s">
        <v>627</v>
      </c>
      <c r="C13" s="20"/>
      <c r="D13" s="20"/>
      <c r="E13" s="20"/>
      <c r="F13" s="20"/>
      <c r="G13" s="20"/>
      <c r="H13" s="20"/>
      <c r="I13" s="20"/>
      <c r="J13" s="20"/>
      <c r="K13" s="20"/>
      <c r="L13" s="20"/>
      <c r="M13" s="20"/>
      <c r="N13" s="20"/>
      <c r="O13" s="20"/>
      <c r="P13" s="20"/>
      <c r="Q13" s="20"/>
      <c r="R13" s="20"/>
      <c r="S13" s="52"/>
    </row>
    <row r="14" ht="13.5" customHeight="1" spans="2:19">
      <c r="B14" s="21"/>
      <c r="C14" s="21"/>
      <c r="D14" s="21"/>
      <c r="E14" s="21"/>
      <c r="F14" s="21"/>
      <c r="G14" s="21"/>
      <c r="H14" s="21"/>
      <c r="I14" s="21"/>
      <c r="J14" s="21"/>
      <c r="K14" s="21"/>
      <c r="L14" s="21"/>
      <c r="M14" s="21"/>
      <c r="N14" s="21"/>
      <c r="O14" s="21"/>
      <c r="P14" s="21"/>
      <c r="Q14" s="21"/>
      <c r="R14" s="21"/>
      <c r="S14" s="21"/>
    </row>
    <row r="15" ht="31.5" customHeight="1" spans="2:19">
      <c r="B15" s="60" t="s">
        <v>628</v>
      </c>
      <c r="C15" s="60"/>
      <c r="D15" s="60" t="s">
        <v>472</v>
      </c>
      <c r="E15" s="60"/>
      <c r="F15" s="60"/>
      <c r="G15" s="60"/>
      <c r="H15" s="60"/>
      <c r="I15" s="60"/>
      <c r="J15" s="60"/>
      <c r="K15" s="60"/>
      <c r="L15" s="60"/>
      <c r="M15" s="60"/>
      <c r="N15" s="60"/>
      <c r="O15" s="60"/>
      <c r="P15" s="60" t="s">
        <v>629</v>
      </c>
      <c r="Q15" s="60"/>
      <c r="R15" s="60"/>
      <c r="S15" s="60"/>
    </row>
    <row r="16" spans="2:19">
      <c r="B16" s="61"/>
      <c r="C16" s="61"/>
      <c r="D16" s="62" t="s">
        <v>630</v>
      </c>
      <c r="E16" s="62" t="s">
        <v>631</v>
      </c>
      <c r="F16" s="62" t="s">
        <v>632</v>
      </c>
      <c r="G16" s="62" t="s">
        <v>633</v>
      </c>
      <c r="H16" s="62" t="s">
        <v>634</v>
      </c>
      <c r="I16" s="62" t="s">
        <v>635</v>
      </c>
      <c r="J16" s="62" t="s">
        <v>636</v>
      </c>
      <c r="K16" s="62" t="s">
        <v>637</v>
      </c>
      <c r="L16" s="62" t="s">
        <v>638</v>
      </c>
      <c r="M16" s="62" t="s">
        <v>639</v>
      </c>
      <c r="N16" s="62" t="s">
        <v>640</v>
      </c>
      <c r="O16" s="62" t="s">
        <v>641</v>
      </c>
      <c r="P16" s="62" t="s">
        <v>642</v>
      </c>
      <c r="Q16" s="62" t="s">
        <v>643</v>
      </c>
      <c r="R16" s="62" t="s">
        <v>644</v>
      </c>
      <c r="S16" s="62" t="s">
        <v>645</v>
      </c>
    </row>
    <row r="17" spans="2:19">
      <c r="B17" s="61" t="s">
        <v>474</v>
      </c>
      <c r="C17" s="61"/>
      <c r="D17" s="63">
        <v>3</v>
      </c>
      <c r="E17" s="64">
        <v>3</v>
      </c>
      <c r="F17" s="64" t="s">
        <v>475</v>
      </c>
      <c r="G17" s="64" t="s">
        <v>475</v>
      </c>
      <c r="H17" s="64" t="s">
        <v>475</v>
      </c>
      <c r="I17" s="64" t="s">
        <v>475</v>
      </c>
      <c r="J17" s="64" t="s">
        <v>475</v>
      </c>
      <c r="K17" s="64" t="s">
        <v>475</v>
      </c>
      <c r="L17" s="64">
        <v>3</v>
      </c>
      <c r="M17" s="64">
        <v>2</v>
      </c>
      <c r="N17" s="64" t="s">
        <v>475</v>
      </c>
      <c r="O17" s="64">
        <v>3</v>
      </c>
      <c r="P17" s="64">
        <v>3</v>
      </c>
      <c r="Q17" s="80">
        <v>3</v>
      </c>
      <c r="R17" s="81"/>
      <c r="S17" s="81"/>
    </row>
    <row r="18" spans="2:19">
      <c r="B18" s="61" t="s">
        <v>476</v>
      </c>
      <c r="C18" s="61"/>
      <c r="D18" s="63">
        <v>3</v>
      </c>
      <c r="E18" s="64">
        <v>3</v>
      </c>
      <c r="F18" s="64" t="s">
        <v>475</v>
      </c>
      <c r="G18" s="64" t="s">
        <v>475</v>
      </c>
      <c r="H18" s="64" t="s">
        <v>475</v>
      </c>
      <c r="I18" s="64" t="s">
        <v>475</v>
      </c>
      <c r="J18" s="64" t="s">
        <v>475</v>
      </c>
      <c r="K18" s="64" t="s">
        <v>475</v>
      </c>
      <c r="L18" s="64">
        <v>3</v>
      </c>
      <c r="M18" s="64">
        <v>2</v>
      </c>
      <c r="N18" s="64" t="s">
        <v>475</v>
      </c>
      <c r="O18" s="64">
        <v>3</v>
      </c>
      <c r="P18" s="64">
        <v>3</v>
      </c>
      <c r="Q18" s="80">
        <v>3</v>
      </c>
      <c r="R18" s="81"/>
      <c r="S18" s="81"/>
    </row>
    <row r="19" spans="2:19">
      <c r="B19" s="61" t="s">
        <v>646</v>
      </c>
      <c r="C19" s="61"/>
      <c r="D19" s="63">
        <v>3</v>
      </c>
      <c r="E19" s="64">
        <v>3</v>
      </c>
      <c r="F19" s="64" t="s">
        <v>475</v>
      </c>
      <c r="G19" s="64" t="s">
        <v>475</v>
      </c>
      <c r="H19" s="64" t="s">
        <v>475</v>
      </c>
      <c r="I19" s="64" t="s">
        <v>475</v>
      </c>
      <c r="J19" s="64" t="s">
        <v>475</v>
      </c>
      <c r="K19" s="64" t="s">
        <v>475</v>
      </c>
      <c r="L19" s="64">
        <v>3</v>
      </c>
      <c r="M19" s="64">
        <v>2</v>
      </c>
      <c r="N19" s="64" t="s">
        <v>475</v>
      </c>
      <c r="O19" s="64">
        <v>3</v>
      </c>
      <c r="P19" s="64">
        <v>3</v>
      </c>
      <c r="Q19" s="80">
        <v>3</v>
      </c>
      <c r="R19" s="81"/>
      <c r="S19" s="81"/>
    </row>
    <row r="20" spans="2:19">
      <c r="B20" s="61" t="s">
        <v>478</v>
      </c>
      <c r="C20" s="61"/>
      <c r="D20" s="63">
        <v>3</v>
      </c>
      <c r="E20" s="64">
        <v>3</v>
      </c>
      <c r="F20" s="64" t="s">
        <v>475</v>
      </c>
      <c r="G20" s="64" t="s">
        <v>475</v>
      </c>
      <c r="H20" s="64" t="s">
        <v>475</v>
      </c>
      <c r="I20" s="64" t="s">
        <v>475</v>
      </c>
      <c r="J20" s="64" t="s">
        <v>475</v>
      </c>
      <c r="K20" s="64" t="s">
        <v>475</v>
      </c>
      <c r="L20" s="64">
        <v>3</v>
      </c>
      <c r="M20" s="64">
        <v>2</v>
      </c>
      <c r="N20" s="64" t="s">
        <v>475</v>
      </c>
      <c r="O20" s="64">
        <v>3</v>
      </c>
      <c r="P20" s="64">
        <v>3</v>
      </c>
      <c r="Q20" s="80">
        <v>3</v>
      </c>
      <c r="R20" s="81"/>
      <c r="S20" s="81"/>
    </row>
    <row r="21" spans="2:19">
      <c r="B21" s="61" t="s">
        <v>479</v>
      </c>
      <c r="C21" s="61"/>
      <c r="D21" s="63">
        <v>3</v>
      </c>
      <c r="E21" s="64">
        <v>3</v>
      </c>
      <c r="F21" s="64" t="s">
        <v>475</v>
      </c>
      <c r="G21" s="64" t="s">
        <v>475</v>
      </c>
      <c r="H21" s="64" t="s">
        <v>475</v>
      </c>
      <c r="I21" s="64" t="s">
        <v>475</v>
      </c>
      <c r="J21" s="64" t="s">
        <v>475</v>
      </c>
      <c r="K21" s="64" t="s">
        <v>475</v>
      </c>
      <c r="L21" s="64">
        <v>3</v>
      </c>
      <c r="M21" s="64">
        <v>2</v>
      </c>
      <c r="N21" s="64" t="s">
        <v>475</v>
      </c>
      <c r="O21" s="64">
        <v>3</v>
      </c>
      <c r="P21" s="64">
        <v>3</v>
      </c>
      <c r="Q21" s="80">
        <v>3</v>
      </c>
      <c r="R21" s="81"/>
      <c r="S21" s="81"/>
    </row>
    <row r="22" spans="2:19">
      <c r="B22" s="61" t="s">
        <v>647</v>
      </c>
      <c r="C22" s="61"/>
      <c r="D22" s="63">
        <v>3</v>
      </c>
      <c r="E22" s="64">
        <v>3</v>
      </c>
      <c r="F22" s="64" t="s">
        <v>475</v>
      </c>
      <c r="G22" s="64" t="s">
        <v>475</v>
      </c>
      <c r="H22" s="64" t="s">
        <v>475</v>
      </c>
      <c r="I22" s="64" t="s">
        <v>475</v>
      </c>
      <c r="J22" s="64" t="s">
        <v>475</v>
      </c>
      <c r="K22" s="64" t="s">
        <v>475</v>
      </c>
      <c r="L22" s="64">
        <v>3</v>
      </c>
      <c r="M22" s="64">
        <v>2</v>
      </c>
      <c r="N22" s="64" t="s">
        <v>475</v>
      </c>
      <c r="O22" s="64">
        <v>3</v>
      </c>
      <c r="P22" s="64">
        <v>3</v>
      </c>
      <c r="Q22" s="80">
        <v>3</v>
      </c>
      <c r="R22" s="81"/>
      <c r="S22" s="81"/>
    </row>
    <row r="23" spans="2:19">
      <c r="B23" s="61" t="s">
        <v>648</v>
      </c>
      <c r="C23" s="61"/>
      <c r="D23" s="63">
        <v>3</v>
      </c>
      <c r="E23" s="64">
        <v>3</v>
      </c>
      <c r="F23" s="64" t="s">
        <v>475</v>
      </c>
      <c r="G23" s="64" t="s">
        <v>475</v>
      </c>
      <c r="H23" s="64" t="s">
        <v>475</v>
      </c>
      <c r="I23" s="64" t="s">
        <v>475</v>
      </c>
      <c r="J23" s="64" t="s">
        <v>475</v>
      </c>
      <c r="K23" s="64" t="s">
        <v>475</v>
      </c>
      <c r="L23" s="64">
        <v>3</v>
      </c>
      <c r="M23" s="64">
        <v>2</v>
      </c>
      <c r="N23" s="64" t="s">
        <v>475</v>
      </c>
      <c r="O23" s="64">
        <v>3</v>
      </c>
      <c r="P23" s="63">
        <v>3</v>
      </c>
      <c r="Q23" s="80">
        <v>3</v>
      </c>
      <c r="R23" s="81"/>
      <c r="S23" s="81"/>
    </row>
    <row r="24" spans="2:19">
      <c r="B24" s="27"/>
      <c r="C24" s="27"/>
      <c r="D24" s="28"/>
      <c r="E24" s="29"/>
      <c r="F24" s="29"/>
      <c r="G24" s="29"/>
      <c r="H24" s="29"/>
      <c r="I24" s="29"/>
      <c r="J24" s="28"/>
      <c r="K24" s="29"/>
      <c r="L24" s="28"/>
      <c r="M24" s="28"/>
      <c r="N24" s="29"/>
      <c r="O24" s="28"/>
      <c r="P24" s="28"/>
      <c r="Q24" s="54"/>
      <c r="R24" s="54"/>
      <c r="S24" s="54"/>
    </row>
    <row r="25" ht="15.75" customHeight="1" spans="2:19">
      <c r="B25" s="65" t="s">
        <v>626</v>
      </c>
      <c r="C25" s="66"/>
      <c r="D25" s="66"/>
      <c r="E25" s="66"/>
      <c r="F25" s="66"/>
      <c r="G25" s="66"/>
      <c r="H25" s="66"/>
      <c r="I25" s="66"/>
      <c r="J25" s="66"/>
      <c r="K25" s="66"/>
      <c r="L25" s="66"/>
      <c r="M25" s="66"/>
      <c r="N25" s="66"/>
      <c r="O25" s="66"/>
      <c r="P25" s="66"/>
      <c r="Q25" s="66"/>
      <c r="R25" s="66"/>
      <c r="S25" s="82"/>
    </row>
    <row r="26" customHeight="1" spans="2:19">
      <c r="B26" s="19" t="s">
        <v>627</v>
      </c>
      <c r="C26" s="20"/>
      <c r="D26" s="20"/>
      <c r="E26" s="20"/>
      <c r="F26" s="20"/>
      <c r="G26" s="20"/>
      <c r="H26" s="20"/>
      <c r="I26" s="20"/>
      <c r="J26" s="20"/>
      <c r="K26" s="20"/>
      <c r="L26" s="20"/>
      <c r="M26" s="20"/>
      <c r="N26" s="20"/>
      <c r="O26" s="20"/>
      <c r="P26" s="20"/>
      <c r="Q26" s="20"/>
      <c r="R26" s="20"/>
      <c r="S26" s="52"/>
    </row>
    <row r="27" spans="2:19">
      <c r="B27" s="67"/>
      <c r="C27" s="68"/>
      <c r="D27" s="68"/>
      <c r="E27" s="68"/>
      <c r="F27" s="68"/>
      <c r="G27" s="68"/>
      <c r="H27" s="68"/>
      <c r="I27" s="68"/>
      <c r="J27" s="68"/>
      <c r="K27" s="68"/>
      <c r="L27" s="68"/>
      <c r="M27" s="68"/>
      <c r="N27" s="68"/>
      <c r="O27" s="68"/>
      <c r="P27" s="68"/>
      <c r="Q27" s="68"/>
      <c r="R27" s="68"/>
      <c r="S27" s="83"/>
    </row>
    <row r="28" ht="31.5" customHeight="1" spans="2:19">
      <c r="B28" s="61" t="s">
        <v>628</v>
      </c>
      <c r="C28" s="69"/>
      <c r="D28" s="61" t="s">
        <v>472</v>
      </c>
      <c r="E28" s="61"/>
      <c r="F28" s="61"/>
      <c r="G28" s="61"/>
      <c r="H28" s="61"/>
      <c r="I28" s="61"/>
      <c r="J28" s="61"/>
      <c r="K28" s="61"/>
      <c r="L28" s="61"/>
      <c r="M28" s="61"/>
      <c r="N28" s="61"/>
      <c r="O28" s="61"/>
      <c r="P28" s="61" t="s">
        <v>629</v>
      </c>
      <c r="Q28" s="61"/>
      <c r="R28" s="81"/>
      <c r="S28" s="81"/>
    </row>
    <row r="29" customHeight="1" spans="2:19">
      <c r="B29" s="61"/>
      <c r="C29" s="60"/>
      <c r="D29" s="62" t="s">
        <v>630</v>
      </c>
      <c r="E29" s="62" t="s">
        <v>631</v>
      </c>
      <c r="F29" s="62" t="s">
        <v>632</v>
      </c>
      <c r="G29" s="62" t="s">
        <v>633</v>
      </c>
      <c r="H29" s="62" t="s">
        <v>634</v>
      </c>
      <c r="I29" s="62" t="s">
        <v>635</v>
      </c>
      <c r="J29" s="62" t="s">
        <v>636</v>
      </c>
      <c r="K29" s="62" t="s">
        <v>637</v>
      </c>
      <c r="L29" s="62" t="s">
        <v>638</v>
      </c>
      <c r="M29" s="62" t="s">
        <v>639</v>
      </c>
      <c r="N29" s="62" t="s">
        <v>640</v>
      </c>
      <c r="O29" s="62" t="s">
        <v>641</v>
      </c>
      <c r="P29" s="62" t="s">
        <v>642</v>
      </c>
      <c r="Q29" s="62" t="s">
        <v>643</v>
      </c>
      <c r="R29" s="62" t="s">
        <v>644</v>
      </c>
      <c r="S29" s="62" t="s">
        <v>645</v>
      </c>
    </row>
    <row r="30" ht="18" spans="2:19">
      <c r="B30" s="61" t="s">
        <v>474</v>
      </c>
      <c r="C30" s="70">
        <v>95</v>
      </c>
      <c r="D30" s="71">
        <f>(C30/3)*D17</f>
        <v>95</v>
      </c>
      <c r="E30" s="71">
        <f>(D30/3)*E17</f>
        <v>95</v>
      </c>
      <c r="F30" s="64" t="s">
        <v>475</v>
      </c>
      <c r="G30" s="72" t="s">
        <v>475</v>
      </c>
      <c r="H30" s="64" t="s">
        <v>475</v>
      </c>
      <c r="I30" s="64" t="s">
        <v>475</v>
      </c>
      <c r="J30" s="64" t="s">
        <v>475</v>
      </c>
      <c r="K30" s="64" t="s">
        <v>475</v>
      </c>
      <c r="L30" s="72">
        <f>(C30/3)*L17</f>
        <v>95</v>
      </c>
      <c r="M30" s="72">
        <f>(C30/3)*M17</f>
        <v>63.3333333333333</v>
      </c>
      <c r="N30" s="64" t="s">
        <v>475</v>
      </c>
      <c r="O30" s="72">
        <f>(C30/3)*O17</f>
        <v>95</v>
      </c>
      <c r="P30" s="77">
        <f>(C30/3)*P17</f>
        <v>95</v>
      </c>
      <c r="Q30" s="77">
        <f>(D30/3)*Q17</f>
        <v>95</v>
      </c>
      <c r="R30" s="81"/>
      <c r="S30" s="81"/>
    </row>
    <row r="31" ht="18" spans="2:19">
      <c r="B31" s="61" t="s">
        <v>476</v>
      </c>
      <c r="C31" s="70">
        <v>95</v>
      </c>
      <c r="D31" s="71">
        <f t="shared" ref="D31:E35" si="0">(C31/3)*D18</f>
        <v>95</v>
      </c>
      <c r="E31" s="71">
        <f t="shared" si="0"/>
        <v>95</v>
      </c>
      <c r="F31" s="64" t="s">
        <v>475</v>
      </c>
      <c r="G31" s="72" t="s">
        <v>475</v>
      </c>
      <c r="H31" s="64" t="s">
        <v>475</v>
      </c>
      <c r="I31" s="64" t="s">
        <v>475</v>
      </c>
      <c r="J31" s="64" t="s">
        <v>475</v>
      </c>
      <c r="K31" s="64" t="s">
        <v>475</v>
      </c>
      <c r="L31" s="72">
        <f t="shared" ref="L31:L35" si="1">(C31/3)*L18</f>
        <v>95</v>
      </c>
      <c r="M31" s="72">
        <f t="shared" ref="M31:M35" si="2">(C31/3)*M18</f>
        <v>63.3333333333333</v>
      </c>
      <c r="N31" s="64" t="s">
        <v>475</v>
      </c>
      <c r="O31" s="72">
        <f t="shared" ref="O31:O35" si="3">(C31/3)*O18</f>
        <v>95</v>
      </c>
      <c r="P31" s="77">
        <f t="shared" ref="P31:P35" si="4">(C31/3)*P18</f>
        <v>95</v>
      </c>
      <c r="Q31" s="77">
        <f t="shared" ref="Q31:Q35" si="5">(D31/3)*Q18</f>
        <v>95</v>
      </c>
      <c r="R31" s="81"/>
      <c r="S31" s="81"/>
    </row>
    <row r="32" ht="18" spans="2:19">
      <c r="B32" s="61" t="s">
        <v>646</v>
      </c>
      <c r="C32" s="70">
        <v>95</v>
      </c>
      <c r="D32" s="71">
        <f t="shared" si="0"/>
        <v>95</v>
      </c>
      <c r="E32" s="71">
        <f t="shared" si="0"/>
        <v>95</v>
      </c>
      <c r="F32" s="64" t="s">
        <v>475</v>
      </c>
      <c r="G32" s="72" t="s">
        <v>475</v>
      </c>
      <c r="H32" s="64" t="s">
        <v>475</v>
      </c>
      <c r="I32" s="64" t="s">
        <v>475</v>
      </c>
      <c r="J32" s="64" t="s">
        <v>475</v>
      </c>
      <c r="K32" s="64" t="s">
        <v>475</v>
      </c>
      <c r="L32" s="72">
        <f t="shared" si="1"/>
        <v>95</v>
      </c>
      <c r="M32" s="72">
        <f t="shared" si="2"/>
        <v>63.3333333333333</v>
      </c>
      <c r="N32" s="64" t="s">
        <v>475</v>
      </c>
      <c r="O32" s="72">
        <f t="shared" si="3"/>
        <v>95</v>
      </c>
      <c r="P32" s="77">
        <f t="shared" si="4"/>
        <v>95</v>
      </c>
      <c r="Q32" s="77">
        <f t="shared" si="5"/>
        <v>95</v>
      </c>
      <c r="R32" s="81"/>
      <c r="S32" s="81"/>
    </row>
    <row r="33" ht="18" spans="2:19">
      <c r="B33" s="61" t="s">
        <v>478</v>
      </c>
      <c r="C33" s="70">
        <v>95</v>
      </c>
      <c r="D33" s="71">
        <f t="shared" si="0"/>
        <v>95</v>
      </c>
      <c r="E33" s="71">
        <f t="shared" si="0"/>
        <v>95</v>
      </c>
      <c r="F33" s="64" t="s">
        <v>475</v>
      </c>
      <c r="G33" s="72" t="s">
        <v>475</v>
      </c>
      <c r="H33" s="64" t="s">
        <v>475</v>
      </c>
      <c r="I33" s="64" t="s">
        <v>475</v>
      </c>
      <c r="J33" s="64" t="s">
        <v>475</v>
      </c>
      <c r="K33" s="64" t="s">
        <v>475</v>
      </c>
      <c r="L33" s="72">
        <f t="shared" si="1"/>
        <v>95</v>
      </c>
      <c r="M33" s="72">
        <f t="shared" si="2"/>
        <v>63.3333333333333</v>
      </c>
      <c r="N33" s="64" t="s">
        <v>475</v>
      </c>
      <c r="O33" s="72">
        <f t="shared" si="3"/>
        <v>95</v>
      </c>
      <c r="P33" s="77">
        <f t="shared" si="4"/>
        <v>95</v>
      </c>
      <c r="Q33" s="77">
        <f t="shared" si="5"/>
        <v>95</v>
      </c>
      <c r="R33" s="81"/>
      <c r="S33" s="81"/>
    </row>
    <row r="34" ht="18" spans="2:19">
      <c r="B34" s="61" t="s">
        <v>479</v>
      </c>
      <c r="C34" s="70">
        <v>95</v>
      </c>
      <c r="D34" s="71">
        <f t="shared" si="0"/>
        <v>95</v>
      </c>
      <c r="E34" s="71">
        <f t="shared" si="0"/>
        <v>95</v>
      </c>
      <c r="F34" s="64" t="s">
        <v>475</v>
      </c>
      <c r="G34" s="72" t="s">
        <v>475</v>
      </c>
      <c r="H34" s="64" t="s">
        <v>475</v>
      </c>
      <c r="I34" s="64" t="s">
        <v>475</v>
      </c>
      <c r="J34" s="64" t="s">
        <v>475</v>
      </c>
      <c r="K34" s="64" t="s">
        <v>475</v>
      </c>
      <c r="L34" s="72">
        <f t="shared" si="1"/>
        <v>95</v>
      </c>
      <c r="M34" s="72">
        <f t="shared" si="2"/>
        <v>63.3333333333333</v>
      </c>
      <c r="N34" s="64" t="s">
        <v>475</v>
      </c>
      <c r="O34" s="72">
        <f t="shared" si="3"/>
        <v>95</v>
      </c>
      <c r="P34" s="77">
        <f t="shared" si="4"/>
        <v>95</v>
      </c>
      <c r="Q34" s="77">
        <f t="shared" si="5"/>
        <v>95</v>
      </c>
      <c r="R34" s="81"/>
      <c r="S34" s="81"/>
    </row>
    <row r="35" ht="18" spans="2:19">
      <c r="B35" s="61" t="s">
        <v>647</v>
      </c>
      <c r="C35" s="70">
        <v>95</v>
      </c>
      <c r="D35" s="71">
        <f t="shared" si="0"/>
        <v>95</v>
      </c>
      <c r="E35" s="71">
        <f t="shared" si="0"/>
        <v>95</v>
      </c>
      <c r="F35" s="64" t="s">
        <v>475</v>
      </c>
      <c r="G35" s="72" t="s">
        <v>475</v>
      </c>
      <c r="H35" s="64" t="s">
        <v>475</v>
      </c>
      <c r="I35" s="64" t="s">
        <v>475</v>
      </c>
      <c r="J35" s="64" t="s">
        <v>475</v>
      </c>
      <c r="K35" s="64" t="s">
        <v>475</v>
      </c>
      <c r="L35" s="72">
        <f t="shared" si="1"/>
        <v>95</v>
      </c>
      <c r="M35" s="72">
        <f t="shared" si="2"/>
        <v>63.3333333333333</v>
      </c>
      <c r="N35" s="64" t="s">
        <v>475</v>
      </c>
      <c r="O35" s="72">
        <f t="shared" si="3"/>
        <v>95</v>
      </c>
      <c r="P35" s="77">
        <f t="shared" si="4"/>
        <v>95</v>
      </c>
      <c r="Q35" s="77">
        <f t="shared" si="5"/>
        <v>95</v>
      </c>
      <c r="R35" s="81"/>
      <c r="S35" s="81"/>
    </row>
    <row r="36" spans="2:19">
      <c r="B36" s="61" t="s">
        <v>648</v>
      </c>
      <c r="C36" s="60"/>
      <c r="D36" s="73">
        <f>AVERAGE(D30:D35)</f>
        <v>95</v>
      </c>
      <c r="E36" s="73">
        <f>AVERAGE(E30:E35)</f>
        <v>95</v>
      </c>
      <c r="F36" s="64" t="s">
        <v>475</v>
      </c>
      <c r="G36" s="72" t="s">
        <v>475</v>
      </c>
      <c r="H36" s="64" t="s">
        <v>475</v>
      </c>
      <c r="I36" s="64" t="s">
        <v>475</v>
      </c>
      <c r="J36" s="64" t="s">
        <v>475</v>
      </c>
      <c r="K36" s="64" t="s">
        <v>475</v>
      </c>
      <c r="L36" s="73">
        <f t="shared" ref="L36:Q36" si="6">AVERAGE(L30:L35)</f>
        <v>95</v>
      </c>
      <c r="M36" s="73">
        <f t="shared" si="6"/>
        <v>63.3333333333333</v>
      </c>
      <c r="N36" s="64" t="s">
        <v>475</v>
      </c>
      <c r="O36" s="73">
        <f t="shared" si="6"/>
        <v>95</v>
      </c>
      <c r="P36" s="73">
        <f t="shared" si="6"/>
        <v>95</v>
      </c>
      <c r="Q36" s="73">
        <f t="shared" si="6"/>
        <v>95</v>
      </c>
      <c r="R36" s="81"/>
      <c r="S36" s="81"/>
    </row>
    <row r="37" spans="2:17">
      <c r="B37" s="27"/>
      <c r="C37" s="27"/>
      <c r="D37" s="39"/>
      <c r="E37" s="40"/>
      <c r="F37" s="40"/>
      <c r="G37" s="40"/>
      <c r="H37" s="40"/>
      <c r="I37" s="40"/>
      <c r="J37" s="45"/>
      <c r="K37" s="40"/>
      <c r="L37" s="45"/>
      <c r="M37" s="45"/>
      <c r="N37" s="40"/>
      <c r="O37" s="45"/>
      <c r="P37" s="45"/>
      <c r="Q37" s="45"/>
    </row>
    <row r="38" spans="2:17">
      <c r="B38" s="27"/>
      <c r="C38" s="27"/>
      <c r="D38" s="39"/>
      <c r="E38" s="40"/>
      <c r="F38" s="40"/>
      <c r="G38" s="40"/>
      <c r="H38" s="40"/>
      <c r="I38" s="40"/>
      <c r="J38" s="45"/>
      <c r="K38" s="40"/>
      <c r="L38" s="45"/>
      <c r="M38" s="45"/>
      <c r="N38" s="40"/>
      <c r="O38" s="45"/>
      <c r="P38" s="45"/>
      <c r="Q38" s="45"/>
    </row>
    <row r="39" spans="2:17">
      <c r="B39" s="27"/>
      <c r="C39" s="27"/>
      <c r="D39" s="39"/>
      <c r="E39" s="40"/>
      <c r="F39" s="40"/>
      <c r="G39" s="40"/>
      <c r="H39" s="40"/>
      <c r="I39" s="40"/>
      <c r="J39" s="45"/>
      <c r="K39" s="40"/>
      <c r="L39" s="45"/>
      <c r="M39" s="45"/>
      <c r="N39" s="40"/>
      <c r="O39" s="45"/>
      <c r="P39" s="45"/>
      <c r="Q39" s="45"/>
    </row>
    <row r="40" ht="12.75" customHeight="1" spans="2:19">
      <c r="B40" s="41" t="s">
        <v>649</v>
      </c>
      <c r="C40" s="41"/>
      <c r="D40" s="41"/>
      <c r="E40" s="41"/>
      <c r="F40" s="41"/>
      <c r="G40" s="41"/>
      <c r="H40" s="41"/>
      <c r="I40" s="41"/>
      <c r="J40" s="41"/>
      <c r="K40" s="41"/>
      <c r="L40" s="41"/>
      <c r="M40" s="41"/>
      <c r="N40" s="41"/>
      <c r="O40" s="41"/>
      <c r="P40" s="41"/>
      <c r="Q40" s="41"/>
      <c r="R40" s="41"/>
      <c r="S40" s="41"/>
    </row>
    <row r="41" spans="2:19">
      <c r="B41" s="41"/>
      <c r="C41" s="41"/>
      <c r="D41" s="41"/>
      <c r="E41" s="41"/>
      <c r="F41" s="41"/>
      <c r="G41" s="41"/>
      <c r="H41" s="41"/>
      <c r="I41" s="41"/>
      <c r="J41" s="41"/>
      <c r="K41" s="41"/>
      <c r="L41" s="41"/>
      <c r="M41" s="41"/>
      <c r="N41" s="41"/>
      <c r="O41" s="41"/>
      <c r="P41" s="41"/>
      <c r="Q41" s="41"/>
      <c r="R41" s="41"/>
      <c r="S41" s="41"/>
    </row>
    <row r="42" spans="2:19">
      <c r="B42" s="41"/>
      <c r="C42" s="41"/>
      <c r="D42" s="41"/>
      <c r="E42" s="41"/>
      <c r="F42" s="41"/>
      <c r="G42" s="41"/>
      <c r="H42" s="41"/>
      <c r="I42" s="41"/>
      <c r="J42" s="41"/>
      <c r="K42" s="41"/>
      <c r="L42" s="41"/>
      <c r="M42" s="41"/>
      <c r="N42" s="41"/>
      <c r="O42" s="41"/>
      <c r="P42" s="41"/>
      <c r="Q42" s="41"/>
      <c r="R42" s="41"/>
      <c r="S42" s="41"/>
    </row>
    <row r="43" spans="2:19">
      <c r="B43" s="41"/>
      <c r="C43" s="41"/>
      <c r="D43" s="41"/>
      <c r="E43" s="41"/>
      <c r="F43" s="41"/>
      <c r="G43" s="41"/>
      <c r="H43" s="41"/>
      <c r="I43" s="41"/>
      <c r="J43" s="41"/>
      <c r="K43" s="41"/>
      <c r="L43" s="41"/>
      <c r="M43" s="41"/>
      <c r="N43" s="41"/>
      <c r="O43" s="41"/>
      <c r="P43" s="41"/>
      <c r="Q43" s="41"/>
      <c r="R43" s="41"/>
      <c r="S43" s="41"/>
    </row>
    <row r="44" spans="2:19">
      <c r="B44" s="41"/>
      <c r="C44" s="41"/>
      <c r="D44" s="41"/>
      <c r="E44" s="41"/>
      <c r="F44" s="41"/>
      <c r="G44" s="41"/>
      <c r="H44" s="41"/>
      <c r="I44" s="41"/>
      <c r="J44" s="41"/>
      <c r="K44" s="41"/>
      <c r="L44" s="41"/>
      <c r="M44" s="41"/>
      <c r="N44" s="41"/>
      <c r="O44" s="41"/>
      <c r="P44" s="41"/>
      <c r="Q44" s="41"/>
      <c r="R44" s="41"/>
      <c r="S44" s="41"/>
    </row>
    <row r="45" spans="2:19">
      <c r="B45" s="41"/>
      <c r="C45" s="41"/>
      <c r="D45" s="41"/>
      <c r="E45" s="41"/>
      <c r="F45" s="41"/>
      <c r="G45" s="41"/>
      <c r="H45" s="41"/>
      <c r="I45" s="41"/>
      <c r="J45" s="41"/>
      <c r="K45" s="41"/>
      <c r="L45" s="41"/>
      <c r="M45" s="41"/>
      <c r="N45" s="41"/>
      <c r="O45" s="41"/>
      <c r="P45" s="41"/>
      <c r="Q45" s="41"/>
      <c r="R45" s="41"/>
      <c r="S45" s="41"/>
    </row>
    <row r="46" spans="2:19">
      <c r="B46" s="41"/>
      <c r="C46" s="41"/>
      <c r="D46" s="41"/>
      <c r="E46" s="41"/>
      <c r="F46" s="41"/>
      <c r="G46" s="41"/>
      <c r="H46" s="41"/>
      <c r="I46" s="41"/>
      <c r="J46" s="41"/>
      <c r="K46" s="41"/>
      <c r="L46" s="41"/>
      <c r="M46" s="41"/>
      <c r="N46" s="41"/>
      <c r="O46" s="41"/>
      <c r="P46" s="41"/>
      <c r="Q46" s="41"/>
      <c r="R46" s="41"/>
      <c r="S46" s="41"/>
    </row>
    <row r="47" spans="2:19">
      <c r="B47" s="41"/>
      <c r="C47" s="41"/>
      <c r="D47" s="41"/>
      <c r="E47" s="41"/>
      <c r="F47" s="41"/>
      <c r="G47" s="41"/>
      <c r="H47" s="41"/>
      <c r="I47" s="41"/>
      <c r="J47" s="41"/>
      <c r="K47" s="41"/>
      <c r="L47" s="41"/>
      <c r="M47" s="41"/>
      <c r="N47" s="41"/>
      <c r="O47" s="41"/>
      <c r="P47" s="41"/>
      <c r="Q47" s="41"/>
      <c r="R47" s="41"/>
      <c r="S47" s="41"/>
    </row>
    <row r="48" spans="2:19">
      <c r="B48" s="41"/>
      <c r="C48" s="41"/>
      <c r="D48" s="41"/>
      <c r="E48" s="41"/>
      <c r="F48" s="41"/>
      <c r="G48" s="41"/>
      <c r="H48" s="41"/>
      <c r="I48" s="41"/>
      <c r="J48" s="41"/>
      <c r="K48" s="41"/>
      <c r="L48" s="41"/>
      <c r="M48" s="41"/>
      <c r="N48" s="41"/>
      <c r="O48" s="41"/>
      <c r="P48" s="41"/>
      <c r="Q48" s="41"/>
      <c r="R48" s="41"/>
      <c r="S48" s="41"/>
    </row>
    <row r="49" spans="2:19">
      <c r="B49" s="41"/>
      <c r="C49" s="41"/>
      <c r="D49" s="41"/>
      <c r="E49" s="41"/>
      <c r="F49" s="41"/>
      <c r="G49" s="41"/>
      <c r="H49" s="41"/>
      <c r="I49" s="41"/>
      <c r="J49" s="41"/>
      <c r="K49" s="41"/>
      <c r="L49" s="41"/>
      <c r="M49" s="41"/>
      <c r="N49" s="41"/>
      <c r="O49" s="41"/>
      <c r="P49" s="41"/>
      <c r="Q49" s="41"/>
      <c r="R49" s="41"/>
      <c r="S49" s="41"/>
    </row>
    <row r="50" spans="2:19">
      <c r="B50" s="41"/>
      <c r="C50" s="41"/>
      <c r="D50" s="41"/>
      <c r="E50" s="41"/>
      <c r="F50" s="41"/>
      <c r="G50" s="41"/>
      <c r="H50" s="41"/>
      <c r="I50" s="41"/>
      <c r="J50" s="41"/>
      <c r="K50" s="41"/>
      <c r="L50" s="41"/>
      <c r="M50" s="41"/>
      <c r="N50" s="41"/>
      <c r="O50" s="41"/>
      <c r="P50" s="41"/>
      <c r="Q50" s="41"/>
      <c r="R50" s="41"/>
      <c r="S50" s="41"/>
    </row>
    <row r="51" spans="2:19">
      <c r="B51" s="41"/>
      <c r="C51" s="41"/>
      <c r="D51" s="41"/>
      <c r="E51" s="41"/>
      <c r="F51" s="41"/>
      <c r="G51" s="41"/>
      <c r="H51" s="41"/>
      <c r="I51" s="41"/>
      <c r="J51" s="41"/>
      <c r="K51" s="41"/>
      <c r="L51" s="41"/>
      <c r="M51" s="41"/>
      <c r="N51" s="41"/>
      <c r="O51" s="41"/>
      <c r="P51" s="41"/>
      <c r="Q51" s="41"/>
      <c r="R51" s="41"/>
      <c r="S51" s="41"/>
    </row>
    <row r="52" spans="2:19">
      <c r="B52" s="41"/>
      <c r="C52" s="41"/>
      <c r="D52" s="41"/>
      <c r="E52" s="41"/>
      <c r="F52" s="41"/>
      <c r="G52" s="41"/>
      <c r="H52" s="41"/>
      <c r="I52" s="41"/>
      <c r="J52" s="41"/>
      <c r="K52" s="41"/>
      <c r="L52" s="41"/>
      <c r="M52" s="41"/>
      <c r="N52" s="41"/>
      <c r="O52" s="41"/>
      <c r="P52" s="41"/>
      <c r="Q52" s="41"/>
      <c r="R52" s="41"/>
      <c r="S52" s="41"/>
    </row>
    <row r="53" spans="2:19">
      <c r="B53" s="41"/>
      <c r="C53" s="41"/>
      <c r="D53" s="41"/>
      <c r="E53" s="41"/>
      <c r="F53" s="41"/>
      <c r="G53" s="41"/>
      <c r="H53" s="41"/>
      <c r="I53" s="41"/>
      <c r="J53" s="41"/>
      <c r="K53" s="41"/>
      <c r="L53" s="41"/>
      <c r="M53" s="41"/>
      <c r="N53" s="41"/>
      <c r="O53" s="41"/>
      <c r="P53" s="41"/>
      <c r="Q53" s="41"/>
      <c r="R53" s="41"/>
      <c r="S53" s="41"/>
    </row>
    <row r="54" spans="2:19">
      <c r="B54" s="41"/>
      <c r="C54" s="41"/>
      <c r="D54" s="41"/>
      <c r="E54" s="41"/>
      <c r="F54" s="41"/>
      <c r="G54" s="41"/>
      <c r="H54" s="41"/>
      <c r="I54" s="41"/>
      <c r="J54" s="41"/>
      <c r="K54" s="41"/>
      <c r="L54" s="41"/>
      <c r="M54" s="41"/>
      <c r="N54" s="41"/>
      <c r="O54" s="41"/>
      <c r="P54" s="41"/>
      <c r="Q54" s="41"/>
      <c r="R54" s="41"/>
      <c r="S54" s="41"/>
    </row>
    <row r="55" spans="2:19">
      <c r="B55" s="41"/>
      <c r="C55" s="41"/>
      <c r="D55" s="41"/>
      <c r="E55" s="41"/>
      <c r="F55" s="41"/>
      <c r="G55" s="41"/>
      <c r="H55" s="41"/>
      <c r="I55" s="41"/>
      <c r="J55" s="41"/>
      <c r="K55" s="41"/>
      <c r="L55" s="41"/>
      <c r="M55" s="41"/>
      <c r="N55" s="41"/>
      <c r="O55" s="41"/>
      <c r="P55" s="41"/>
      <c r="Q55" s="41"/>
      <c r="R55" s="41"/>
      <c r="S55" s="41"/>
    </row>
    <row r="56" spans="2:19">
      <c r="B56" s="41"/>
      <c r="C56" s="41"/>
      <c r="D56" s="41"/>
      <c r="E56" s="41"/>
      <c r="F56" s="41"/>
      <c r="G56" s="41"/>
      <c r="H56" s="41"/>
      <c r="I56" s="41"/>
      <c r="J56" s="41"/>
      <c r="K56" s="41"/>
      <c r="L56" s="41"/>
      <c r="M56" s="41"/>
      <c r="N56" s="41"/>
      <c r="O56" s="41"/>
      <c r="P56" s="41"/>
      <c r="Q56" s="41"/>
      <c r="R56" s="41"/>
      <c r="S56" s="41"/>
    </row>
    <row r="57" ht="12.75" customHeight="1" spans="2:19">
      <c r="B57" s="41"/>
      <c r="C57" s="41"/>
      <c r="D57" s="41"/>
      <c r="E57" s="41"/>
      <c r="F57" s="41"/>
      <c r="G57" s="41"/>
      <c r="H57" s="41"/>
      <c r="I57" s="41"/>
      <c r="J57" s="41"/>
      <c r="K57" s="41"/>
      <c r="L57" s="41"/>
      <c r="M57" s="41"/>
      <c r="N57" s="41"/>
      <c r="O57" s="41"/>
      <c r="P57" s="41"/>
      <c r="Q57" s="41"/>
      <c r="R57" s="41"/>
      <c r="S57" s="41"/>
    </row>
    <row r="58" spans="2:19">
      <c r="B58" s="41"/>
      <c r="C58" s="41"/>
      <c r="D58" s="41"/>
      <c r="E58" s="41"/>
      <c r="F58" s="41"/>
      <c r="G58" s="41"/>
      <c r="H58" s="41"/>
      <c r="I58" s="41"/>
      <c r="J58" s="41"/>
      <c r="K58" s="41"/>
      <c r="L58" s="41"/>
      <c r="M58" s="41"/>
      <c r="N58" s="41"/>
      <c r="O58" s="41"/>
      <c r="P58" s="41"/>
      <c r="Q58" s="41"/>
      <c r="R58" s="41"/>
      <c r="S58" s="41"/>
    </row>
    <row r="59" spans="2:19">
      <c r="B59" s="41"/>
      <c r="C59" s="41"/>
      <c r="D59" s="41"/>
      <c r="E59" s="41"/>
      <c r="F59" s="41"/>
      <c r="G59" s="41"/>
      <c r="H59" s="41"/>
      <c r="I59" s="41"/>
      <c r="J59" s="41"/>
      <c r="K59" s="41"/>
      <c r="L59" s="41"/>
      <c r="M59" s="41"/>
      <c r="N59" s="41"/>
      <c r="O59" s="41"/>
      <c r="P59" s="41"/>
      <c r="Q59" s="41"/>
      <c r="R59" s="41"/>
      <c r="S59" s="41"/>
    </row>
    <row r="60" spans="2:19">
      <c r="B60" s="41"/>
      <c r="C60" s="41"/>
      <c r="D60" s="41"/>
      <c r="E60" s="41"/>
      <c r="F60" s="41"/>
      <c r="G60" s="41"/>
      <c r="H60" s="41"/>
      <c r="I60" s="41"/>
      <c r="J60" s="41"/>
      <c r="K60" s="41"/>
      <c r="L60" s="41"/>
      <c r="M60" s="41"/>
      <c r="N60" s="41"/>
      <c r="O60" s="41"/>
      <c r="P60" s="41"/>
      <c r="Q60" s="41"/>
      <c r="R60" s="41"/>
      <c r="S60" s="41"/>
    </row>
    <row r="61" spans="2:19">
      <c r="B61" s="41"/>
      <c r="C61" s="41"/>
      <c r="D61" s="41"/>
      <c r="E61" s="41"/>
      <c r="F61" s="41"/>
      <c r="G61" s="41"/>
      <c r="H61" s="41"/>
      <c r="I61" s="41"/>
      <c r="J61" s="41"/>
      <c r="K61" s="41"/>
      <c r="L61" s="41"/>
      <c r="M61" s="41"/>
      <c r="N61" s="41"/>
      <c r="O61" s="41"/>
      <c r="P61" s="41"/>
      <c r="Q61" s="41"/>
      <c r="R61" s="41"/>
      <c r="S61" s="41"/>
    </row>
    <row r="62" spans="2:19">
      <c r="B62" s="41"/>
      <c r="C62" s="41"/>
      <c r="D62" s="41"/>
      <c r="E62" s="41"/>
      <c r="F62" s="41"/>
      <c r="G62" s="41"/>
      <c r="H62" s="41"/>
      <c r="I62" s="41"/>
      <c r="J62" s="41"/>
      <c r="K62" s="41"/>
      <c r="L62" s="41"/>
      <c r="M62" s="41"/>
      <c r="N62" s="41"/>
      <c r="O62" s="41"/>
      <c r="P62" s="41"/>
      <c r="Q62" s="41"/>
      <c r="R62" s="41"/>
      <c r="S62" s="41"/>
    </row>
    <row r="63" spans="2:16">
      <c r="B63" s="42"/>
      <c r="C63" s="42"/>
      <c r="D63" s="42"/>
      <c r="E63" s="42"/>
      <c r="F63" s="42"/>
      <c r="G63" s="42"/>
      <c r="H63" s="42"/>
      <c r="I63" s="42"/>
      <c r="J63" s="42"/>
      <c r="K63" s="42"/>
      <c r="L63" s="42"/>
      <c r="M63" s="42"/>
      <c r="N63" s="42"/>
      <c r="O63" s="42"/>
      <c r="P63" s="42"/>
    </row>
    <row r="64" ht="18.95" customHeight="1" spans="2:19">
      <c r="B64" s="74" t="s">
        <v>650</v>
      </c>
      <c r="C64" s="75"/>
      <c r="D64" s="75"/>
      <c r="E64" s="75"/>
      <c r="F64" s="75"/>
      <c r="G64" s="75"/>
      <c r="H64" s="75"/>
      <c r="I64" s="75"/>
      <c r="J64" s="75"/>
      <c r="K64" s="75"/>
      <c r="L64" s="78"/>
      <c r="M64" s="79"/>
      <c r="N64" s="79"/>
      <c r="O64" s="79"/>
      <c r="P64" s="79"/>
      <c r="Q64" s="79"/>
      <c r="R64" s="79"/>
      <c r="S64" s="79"/>
    </row>
    <row r="65" ht="18.95" customHeight="1" spans="2:19">
      <c r="B65" s="74" t="s">
        <v>651</v>
      </c>
      <c r="C65" s="75"/>
      <c r="D65" s="75"/>
      <c r="E65" s="75"/>
      <c r="F65" s="75"/>
      <c r="G65" s="75"/>
      <c r="H65" s="75"/>
      <c r="I65" s="75"/>
      <c r="J65" s="75"/>
      <c r="K65" s="75"/>
      <c r="L65" s="78"/>
      <c r="M65" s="79"/>
      <c r="N65" s="79"/>
      <c r="O65" s="79"/>
      <c r="P65" s="79"/>
      <c r="Q65" s="79"/>
      <c r="R65" s="79"/>
      <c r="S65" s="79"/>
    </row>
    <row r="66" ht="18.95" customHeight="1" spans="2:19">
      <c r="B66" s="74" t="s">
        <v>652</v>
      </c>
      <c r="C66" s="75"/>
      <c r="D66" s="75"/>
      <c r="E66" s="75"/>
      <c r="F66" s="75"/>
      <c r="G66" s="75"/>
      <c r="H66" s="75"/>
      <c r="I66" s="75"/>
      <c r="J66" s="75"/>
      <c r="K66" s="75"/>
      <c r="L66" s="78"/>
      <c r="M66" s="89"/>
      <c r="N66" s="89"/>
      <c r="O66" s="89"/>
      <c r="P66" s="89"/>
      <c r="Q66" s="89"/>
      <c r="R66" s="89"/>
      <c r="S66" s="89"/>
    </row>
    <row r="67" ht="18.95" customHeight="1" spans="2:19">
      <c r="B67" s="84" t="s">
        <v>653</v>
      </c>
      <c r="C67" s="85"/>
      <c r="D67" s="85"/>
      <c r="E67" s="85"/>
      <c r="F67" s="85"/>
      <c r="G67" s="85"/>
      <c r="H67" s="85"/>
      <c r="I67" s="85"/>
      <c r="J67" s="85"/>
      <c r="K67" s="85"/>
      <c r="L67" s="90"/>
      <c r="M67" s="91"/>
      <c r="N67" s="91"/>
      <c r="O67" s="91"/>
      <c r="P67" s="91"/>
      <c r="Q67" s="91"/>
      <c r="R67" s="91"/>
      <c r="S67" s="91"/>
    </row>
    <row r="68" ht="15.75" spans="2:16">
      <c r="B68" s="86" t="s">
        <v>654</v>
      </c>
      <c r="C68" s="87"/>
      <c r="D68" s="87"/>
      <c r="E68" s="87"/>
      <c r="F68" s="87"/>
      <c r="G68" s="87"/>
      <c r="H68" s="87"/>
      <c r="I68" s="87"/>
      <c r="J68" s="87"/>
      <c r="K68" s="87"/>
      <c r="L68" s="92"/>
      <c r="M68" s="42"/>
      <c r="N68" s="42"/>
      <c r="O68" s="42"/>
      <c r="P68" s="42"/>
    </row>
    <row r="69" ht="15.75" spans="2:16">
      <c r="B69" s="86" t="s">
        <v>655</v>
      </c>
      <c r="C69" s="87"/>
      <c r="D69" s="87"/>
      <c r="E69" s="87"/>
      <c r="F69" s="87"/>
      <c r="G69" s="87"/>
      <c r="H69" s="87"/>
      <c r="I69" s="87"/>
      <c r="J69" s="87"/>
      <c r="K69" s="87"/>
      <c r="L69" s="92"/>
      <c r="M69" s="42"/>
      <c r="N69" s="42"/>
      <c r="O69" s="42"/>
      <c r="P69" s="42"/>
    </row>
    <row r="70" spans="2:16">
      <c r="B70" s="42"/>
      <c r="C70" s="42"/>
      <c r="D70" s="42"/>
      <c r="E70" s="42"/>
      <c r="F70" s="42"/>
      <c r="G70" s="42"/>
      <c r="H70" s="42"/>
      <c r="I70" s="42"/>
      <c r="J70" s="42"/>
      <c r="K70" s="42"/>
      <c r="L70" s="42"/>
      <c r="M70" s="42"/>
      <c r="N70" s="42"/>
      <c r="O70" s="42"/>
      <c r="P70" s="42"/>
    </row>
    <row r="71" spans="2:16">
      <c r="B71" s="42"/>
      <c r="C71" s="42"/>
      <c r="D71" s="42"/>
      <c r="E71" s="42"/>
      <c r="F71" s="42"/>
      <c r="G71" s="42"/>
      <c r="H71" s="42"/>
      <c r="I71" s="42"/>
      <c r="J71" s="42"/>
      <c r="K71" s="42"/>
      <c r="L71" s="42"/>
      <c r="M71" s="42"/>
      <c r="N71" s="42"/>
      <c r="O71" s="42"/>
      <c r="P71" s="42"/>
    </row>
    <row r="72" spans="2:16">
      <c r="B72" s="42"/>
      <c r="C72" s="42"/>
      <c r="D72" s="42"/>
      <c r="E72" s="42"/>
      <c r="F72" s="42"/>
      <c r="G72" s="42"/>
      <c r="H72" s="42"/>
      <c r="I72" s="42"/>
      <c r="J72" s="42"/>
      <c r="K72" s="42"/>
      <c r="L72" s="42"/>
      <c r="M72" s="42"/>
      <c r="N72" s="42"/>
      <c r="O72" s="42"/>
      <c r="P72" s="42"/>
    </row>
    <row r="73" spans="2:16">
      <c r="B73" s="42"/>
      <c r="C73" s="42"/>
      <c r="D73" s="42"/>
      <c r="E73" s="42"/>
      <c r="F73" s="42"/>
      <c r="G73" s="42"/>
      <c r="H73" s="42"/>
      <c r="I73" s="42"/>
      <c r="J73" s="42"/>
      <c r="K73" s="42"/>
      <c r="L73" s="42"/>
      <c r="M73" s="42"/>
      <c r="N73" s="42"/>
      <c r="O73" s="42"/>
      <c r="P73" s="42"/>
    </row>
    <row r="74" spans="2:16">
      <c r="B74" s="42"/>
      <c r="C74" s="42"/>
      <c r="D74" s="42"/>
      <c r="E74" s="88"/>
      <c r="F74" s="42"/>
      <c r="G74" s="42"/>
      <c r="H74" s="42"/>
      <c r="I74" s="42"/>
      <c r="J74" s="42"/>
      <c r="K74" s="42"/>
      <c r="L74" s="42"/>
      <c r="M74" s="42"/>
      <c r="N74" s="42"/>
      <c r="O74" s="42"/>
      <c r="P74" s="42"/>
    </row>
    <row r="75" spans="2:16">
      <c r="B75" s="42"/>
      <c r="C75" s="42"/>
      <c r="D75" s="42"/>
      <c r="E75" s="42"/>
      <c r="F75" s="42"/>
      <c r="G75" s="42"/>
      <c r="H75" s="42"/>
      <c r="I75" s="42"/>
      <c r="J75" s="42"/>
      <c r="K75" s="42"/>
      <c r="L75" s="42"/>
      <c r="M75" s="42"/>
      <c r="N75" s="42"/>
      <c r="O75" s="42"/>
      <c r="P75" s="42"/>
    </row>
  </sheetData>
  <mergeCells count="32">
    <mergeCell ref="A1:T1"/>
    <mergeCell ref="A2:T2"/>
    <mergeCell ref="A3:T3"/>
    <mergeCell ref="A4:F4"/>
    <mergeCell ref="G4:P4"/>
    <mergeCell ref="Q4:T4"/>
    <mergeCell ref="A5:I5"/>
    <mergeCell ref="J5:T5"/>
    <mergeCell ref="E6:R6"/>
    <mergeCell ref="E7:R7"/>
    <mergeCell ref="E8:R8"/>
    <mergeCell ref="E9:R9"/>
    <mergeCell ref="B12:S12"/>
    <mergeCell ref="B13:S13"/>
    <mergeCell ref="B14:S14"/>
    <mergeCell ref="D15:O15"/>
    <mergeCell ref="P15:S15"/>
    <mergeCell ref="B25:S25"/>
    <mergeCell ref="B26:S26"/>
    <mergeCell ref="B27:S27"/>
    <mergeCell ref="D28:O28"/>
    <mergeCell ref="P28:Q28"/>
    <mergeCell ref="B64:L64"/>
    <mergeCell ref="B65:L65"/>
    <mergeCell ref="B66:L66"/>
    <mergeCell ref="B67:L67"/>
    <mergeCell ref="B68:L68"/>
    <mergeCell ref="B69:L69"/>
    <mergeCell ref="B15:B16"/>
    <mergeCell ref="B28:B29"/>
    <mergeCell ref="C28:C29"/>
    <mergeCell ref="B40:S62"/>
  </mergeCells>
  <pageMargins left="0.7" right="0.7" top="0.75" bottom="0.75" header="0.3" footer="0.3"/>
  <pageSetup paperSize="1"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topLeftCell="A50" workbookViewId="0">
      <selection activeCell="E6" sqref="E6:R6"/>
    </sheetView>
  </sheetViews>
  <sheetFormatPr defaultColWidth="9" defaultRowHeight="15"/>
  <cols>
    <col min="1" max="12" width="9.14285714285714" style="1"/>
    <col min="13" max="13" width="7" style="1" customWidth="1"/>
    <col min="14" max="16384" width="9.14285714285714" style="1"/>
  </cols>
  <sheetData>
    <row r="1" ht="22.5" spans="1:20">
      <c r="A1" s="2" t="s">
        <v>485</v>
      </c>
      <c r="B1" s="3"/>
      <c r="C1" s="3"/>
      <c r="D1" s="3"/>
      <c r="E1" s="3"/>
      <c r="F1" s="3"/>
      <c r="G1" s="3"/>
      <c r="H1" s="3"/>
      <c r="I1" s="3"/>
      <c r="J1" s="3"/>
      <c r="K1" s="3"/>
      <c r="L1" s="3"/>
      <c r="M1" s="3"/>
      <c r="N1" s="3"/>
      <c r="O1" s="3"/>
      <c r="P1" s="3"/>
      <c r="Q1" s="3"/>
      <c r="R1" s="3"/>
      <c r="S1" s="3"/>
      <c r="T1" s="46"/>
    </row>
    <row r="2" ht="20.25" spans="1:20">
      <c r="A2" s="4" t="s">
        <v>486</v>
      </c>
      <c r="B2" s="5"/>
      <c r="C2" s="5"/>
      <c r="D2" s="5"/>
      <c r="E2" s="5"/>
      <c r="F2" s="5"/>
      <c r="G2" s="5"/>
      <c r="H2" s="5"/>
      <c r="I2" s="5"/>
      <c r="J2" s="5"/>
      <c r="K2" s="5"/>
      <c r="L2" s="5"/>
      <c r="M2" s="5"/>
      <c r="N2" s="5"/>
      <c r="O2" s="5"/>
      <c r="P2" s="5"/>
      <c r="Q2" s="5"/>
      <c r="R2" s="5"/>
      <c r="S2" s="5"/>
      <c r="T2" s="47"/>
    </row>
    <row r="3" ht="18" spans="1:20">
      <c r="A3" s="6" t="s">
        <v>656</v>
      </c>
      <c r="B3" s="7"/>
      <c r="C3" s="7"/>
      <c r="D3" s="7"/>
      <c r="E3" s="7"/>
      <c r="F3" s="7"/>
      <c r="G3" s="7"/>
      <c r="H3" s="7"/>
      <c r="I3" s="7"/>
      <c r="J3" s="7"/>
      <c r="K3" s="7"/>
      <c r="L3" s="7"/>
      <c r="M3" s="7"/>
      <c r="N3" s="7"/>
      <c r="O3" s="7"/>
      <c r="P3" s="7"/>
      <c r="Q3" s="7"/>
      <c r="R3" s="7"/>
      <c r="S3" s="7"/>
      <c r="T3" s="48"/>
    </row>
    <row r="4" ht="15.75" spans="1:20">
      <c r="A4" s="8" t="s">
        <v>488</v>
      </c>
      <c r="B4" s="8"/>
      <c r="C4" s="8"/>
      <c r="D4" s="8"/>
      <c r="E4" s="8"/>
      <c r="F4" s="8"/>
      <c r="G4" s="8" t="s">
        <v>604</v>
      </c>
      <c r="H4" s="8"/>
      <c r="I4" s="8"/>
      <c r="J4" s="8"/>
      <c r="K4" s="8"/>
      <c r="L4" s="8"/>
      <c r="M4" s="8"/>
      <c r="N4" s="8"/>
      <c r="O4" s="8"/>
      <c r="P4" s="8"/>
      <c r="Q4" s="49" t="s">
        <v>605</v>
      </c>
      <c r="R4" s="50"/>
      <c r="S4" s="50"/>
      <c r="T4" s="51"/>
    </row>
    <row r="5" ht="15.75" spans="1:20">
      <c r="A5" s="9" t="s">
        <v>31</v>
      </c>
      <c r="B5" s="9"/>
      <c r="C5" s="9"/>
      <c r="D5" s="9"/>
      <c r="E5" s="9"/>
      <c r="F5" s="9"/>
      <c r="G5" s="9"/>
      <c r="H5" s="9"/>
      <c r="I5" s="9"/>
      <c r="J5" s="8"/>
      <c r="K5" s="8"/>
      <c r="L5" s="8"/>
      <c r="M5" s="8"/>
      <c r="N5" s="8"/>
      <c r="O5" s="8"/>
      <c r="P5" s="8"/>
      <c r="Q5" s="8"/>
      <c r="R5" s="8"/>
      <c r="S5" s="8"/>
      <c r="T5" s="8"/>
    </row>
    <row r="6" ht="18" spans="1:20">
      <c r="A6" s="10"/>
      <c r="B6" s="10"/>
      <c r="C6" s="10"/>
      <c r="D6" s="11"/>
      <c r="E6" s="12" t="s">
        <v>622</v>
      </c>
      <c r="F6" s="12"/>
      <c r="G6" s="12"/>
      <c r="H6" s="12"/>
      <c r="I6" s="12"/>
      <c r="J6" s="12"/>
      <c r="K6" s="12"/>
      <c r="L6" s="12"/>
      <c r="M6" s="12"/>
      <c r="N6" s="12"/>
      <c r="O6" s="12"/>
      <c r="P6" s="12"/>
      <c r="Q6" s="12"/>
      <c r="R6" s="12"/>
      <c r="S6" s="15"/>
      <c r="T6" s="15"/>
    </row>
    <row r="7" ht="18" spans="1:20">
      <c r="A7" s="10"/>
      <c r="B7" s="10"/>
      <c r="C7" s="10"/>
      <c r="D7" s="11"/>
      <c r="E7" s="13" t="s">
        <v>623</v>
      </c>
      <c r="F7" s="13"/>
      <c r="G7" s="13"/>
      <c r="H7" s="13"/>
      <c r="I7" s="13"/>
      <c r="J7" s="13"/>
      <c r="K7" s="13"/>
      <c r="L7" s="13"/>
      <c r="M7" s="13"/>
      <c r="N7" s="13"/>
      <c r="O7" s="13"/>
      <c r="P7" s="13"/>
      <c r="Q7" s="13"/>
      <c r="R7" s="13"/>
      <c r="S7" s="15"/>
      <c r="T7" s="15"/>
    </row>
    <row r="8" ht="18" spans="1:20">
      <c r="A8" s="10"/>
      <c r="B8" s="10"/>
      <c r="C8" s="10"/>
      <c r="D8" s="11"/>
      <c r="E8" s="14" t="s">
        <v>624</v>
      </c>
      <c r="F8" s="14"/>
      <c r="G8" s="14"/>
      <c r="H8" s="14"/>
      <c r="I8" s="14"/>
      <c r="J8" s="14"/>
      <c r="K8" s="14"/>
      <c r="L8" s="14"/>
      <c r="M8" s="14"/>
      <c r="N8" s="14"/>
      <c r="O8" s="14"/>
      <c r="P8" s="14"/>
      <c r="Q8" s="14"/>
      <c r="R8" s="14"/>
      <c r="S8" s="15"/>
      <c r="T8" s="15"/>
    </row>
    <row r="9" ht="18" spans="1:20">
      <c r="A9" s="15"/>
      <c r="B9" s="15"/>
      <c r="C9" s="15"/>
      <c r="D9" s="16"/>
      <c r="E9" s="14" t="s">
        <v>625</v>
      </c>
      <c r="F9" s="14"/>
      <c r="G9" s="14"/>
      <c r="H9" s="14"/>
      <c r="I9" s="14"/>
      <c r="J9" s="14"/>
      <c r="K9" s="14"/>
      <c r="L9" s="14"/>
      <c r="M9" s="14"/>
      <c r="N9" s="14"/>
      <c r="O9" s="14"/>
      <c r="P9" s="14"/>
      <c r="Q9" s="14"/>
      <c r="R9" s="14"/>
      <c r="S9" s="15"/>
      <c r="T9" s="15"/>
    </row>
    <row r="10" ht="18.75" customHeight="1" spans="1:20">
      <c r="A10" s="15"/>
      <c r="B10" s="15"/>
      <c r="C10" s="15"/>
      <c r="D10" s="17"/>
      <c r="E10" s="17"/>
      <c r="F10" s="17"/>
      <c r="G10" s="17"/>
      <c r="H10" s="17"/>
      <c r="I10" s="17"/>
      <c r="J10" s="17"/>
      <c r="K10" s="17"/>
      <c r="L10" s="17"/>
      <c r="M10" s="17"/>
      <c r="N10" s="16"/>
      <c r="O10" s="16"/>
      <c r="P10" s="15"/>
      <c r="Q10" s="15"/>
      <c r="R10" s="15"/>
      <c r="S10" s="15"/>
      <c r="T10" s="15"/>
    </row>
    <row r="12" ht="15.75" customHeight="1" spans="2:19">
      <c r="B12" s="18" t="s">
        <v>626</v>
      </c>
      <c r="C12" s="18"/>
      <c r="D12" s="18"/>
      <c r="E12" s="18"/>
      <c r="F12" s="18"/>
      <c r="G12" s="18"/>
      <c r="H12" s="18"/>
      <c r="I12" s="18"/>
      <c r="J12" s="18"/>
      <c r="K12" s="18"/>
      <c r="L12" s="18"/>
      <c r="M12" s="18"/>
      <c r="N12" s="18"/>
      <c r="O12" s="18"/>
      <c r="P12" s="18"/>
      <c r="Q12" s="18"/>
      <c r="R12" s="18"/>
      <c r="S12" s="18"/>
    </row>
    <row r="13" customHeight="1" spans="2:19">
      <c r="B13" s="19" t="s">
        <v>657</v>
      </c>
      <c r="C13" s="20"/>
      <c r="D13" s="20"/>
      <c r="E13" s="20"/>
      <c r="F13" s="20"/>
      <c r="G13" s="20"/>
      <c r="H13" s="20"/>
      <c r="I13" s="20"/>
      <c r="J13" s="20"/>
      <c r="K13" s="20"/>
      <c r="L13" s="20"/>
      <c r="M13" s="20"/>
      <c r="N13" s="20"/>
      <c r="O13" s="20"/>
      <c r="P13" s="20"/>
      <c r="Q13" s="20"/>
      <c r="R13" s="20"/>
      <c r="S13" s="52"/>
    </row>
    <row r="14" ht="13.5" customHeight="1" spans="2:19">
      <c r="B14" s="21"/>
      <c r="C14" s="21"/>
      <c r="D14" s="21"/>
      <c r="E14" s="21"/>
      <c r="F14" s="21"/>
      <c r="G14" s="21"/>
      <c r="H14" s="21"/>
      <c r="I14" s="21"/>
      <c r="J14" s="21"/>
      <c r="K14" s="21"/>
      <c r="L14" s="21"/>
      <c r="M14" s="21"/>
      <c r="N14" s="21"/>
      <c r="O14" s="21"/>
      <c r="P14" s="21"/>
      <c r="Q14" s="21"/>
      <c r="R14" s="21"/>
      <c r="S14" s="21"/>
    </row>
    <row r="15" ht="31.5" customHeight="1" spans="2:19">
      <c r="B15" s="22" t="s">
        <v>628</v>
      </c>
      <c r="C15" s="22"/>
      <c r="D15" s="22" t="s">
        <v>472</v>
      </c>
      <c r="E15" s="22"/>
      <c r="F15" s="22"/>
      <c r="G15" s="22"/>
      <c r="H15" s="22"/>
      <c r="I15" s="22"/>
      <c r="J15" s="22"/>
      <c r="K15" s="22"/>
      <c r="L15" s="22"/>
      <c r="M15" s="22"/>
      <c r="N15" s="22"/>
      <c r="O15" s="22"/>
      <c r="P15" s="22" t="s">
        <v>629</v>
      </c>
      <c r="Q15" s="22"/>
      <c r="R15" s="22"/>
      <c r="S15" s="22"/>
    </row>
    <row r="16" spans="2:19">
      <c r="B16" s="23"/>
      <c r="C16" s="23"/>
      <c r="D16" s="24" t="s">
        <v>630</v>
      </c>
      <c r="E16" s="24" t="s">
        <v>631</v>
      </c>
      <c r="F16" s="24" t="s">
        <v>632</v>
      </c>
      <c r="G16" s="24" t="s">
        <v>633</v>
      </c>
      <c r="H16" s="24" t="s">
        <v>634</v>
      </c>
      <c r="I16" s="24" t="s">
        <v>635</v>
      </c>
      <c r="J16" s="24" t="s">
        <v>636</v>
      </c>
      <c r="K16" s="24" t="s">
        <v>637</v>
      </c>
      <c r="L16" s="24" t="s">
        <v>638</v>
      </c>
      <c r="M16" s="24" t="s">
        <v>639</v>
      </c>
      <c r="N16" s="24" t="s">
        <v>640</v>
      </c>
      <c r="O16" s="24" t="s">
        <v>641</v>
      </c>
      <c r="P16" s="24" t="s">
        <v>642</v>
      </c>
      <c r="Q16" s="24" t="s">
        <v>643</v>
      </c>
      <c r="R16" s="24" t="s">
        <v>644</v>
      </c>
      <c r="S16" s="24" t="s">
        <v>645</v>
      </c>
    </row>
    <row r="17" spans="2:19">
      <c r="B17" s="23" t="s">
        <v>474</v>
      </c>
      <c r="C17" s="23"/>
      <c r="D17" s="25">
        <v>4</v>
      </c>
      <c r="E17" s="26">
        <v>4</v>
      </c>
      <c r="F17" s="26" t="s">
        <v>475</v>
      </c>
      <c r="G17" s="26" t="s">
        <v>475</v>
      </c>
      <c r="H17" s="26" t="s">
        <v>475</v>
      </c>
      <c r="I17" s="26" t="s">
        <v>475</v>
      </c>
      <c r="J17" s="26" t="s">
        <v>475</v>
      </c>
      <c r="K17" s="26" t="s">
        <v>475</v>
      </c>
      <c r="L17" s="26">
        <v>4</v>
      </c>
      <c r="M17" s="26">
        <v>3</v>
      </c>
      <c r="N17" s="26" t="s">
        <v>475</v>
      </c>
      <c r="O17" s="26">
        <v>4</v>
      </c>
      <c r="P17" s="26"/>
      <c r="Q17" s="53"/>
      <c r="R17" s="53"/>
      <c r="S17" s="53"/>
    </row>
    <row r="18" spans="2:19">
      <c r="B18" s="23" t="s">
        <v>476</v>
      </c>
      <c r="C18" s="23"/>
      <c r="D18" s="25">
        <v>4</v>
      </c>
      <c r="E18" s="26">
        <v>4</v>
      </c>
      <c r="F18" s="26" t="s">
        <v>475</v>
      </c>
      <c r="G18" s="26" t="s">
        <v>475</v>
      </c>
      <c r="H18" s="26" t="s">
        <v>475</v>
      </c>
      <c r="I18" s="26" t="s">
        <v>475</v>
      </c>
      <c r="J18" s="26" t="s">
        <v>475</v>
      </c>
      <c r="K18" s="26" t="s">
        <v>475</v>
      </c>
      <c r="L18" s="26">
        <v>4</v>
      </c>
      <c r="M18" s="26">
        <v>3</v>
      </c>
      <c r="N18" s="26" t="s">
        <v>475</v>
      </c>
      <c r="O18" s="26">
        <v>4</v>
      </c>
      <c r="P18" s="25"/>
      <c r="Q18" s="53"/>
      <c r="R18" s="53"/>
      <c r="S18" s="53"/>
    </row>
    <row r="19" spans="2:19">
      <c r="B19" s="23" t="s">
        <v>646</v>
      </c>
      <c r="C19" s="23"/>
      <c r="D19" s="25">
        <v>4</v>
      </c>
      <c r="E19" s="26">
        <v>4</v>
      </c>
      <c r="F19" s="26" t="s">
        <v>475</v>
      </c>
      <c r="G19" s="26" t="s">
        <v>475</v>
      </c>
      <c r="H19" s="26" t="s">
        <v>475</v>
      </c>
      <c r="I19" s="26" t="s">
        <v>475</v>
      </c>
      <c r="J19" s="26" t="s">
        <v>475</v>
      </c>
      <c r="K19" s="26" t="s">
        <v>475</v>
      </c>
      <c r="L19" s="26">
        <v>4</v>
      </c>
      <c r="M19" s="26">
        <v>3</v>
      </c>
      <c r="N19" s="26" t="s">
        <v>475</v>
      </c>
      <c r="O19" s="26">
        <v>4</v>
      </c>
      <c r="P19" s="25"/>
      <c r="Q19" s="53"/>
      <c r="R19" s="53"/>
      <c r="S19" s="53"/>
    </row>
    <row r="20" spans="2:19">
      <c r="B20" s="23" t="s">
        <v>478</v>
      </c>
      <c r="C20" s="23"/>
      <c r="D20" s="25">
        <v>4</v>
      </c>
      <c r="E20" s="26">
        <v>4</v>
      </c>
      <c r="F20" s="26" t="s">
        <v>475</v>
      </c>
      <c r="G20" s="26" t="s">
        <v>475</v>
      </c>
      <c r="H20" s="26" t="s">
        <v>475</v>
      </c>
      <c r="I20" s="26" t="s">
        <v>475</v>
      </c>
      <c r="J20" s="26" t="s">
        <v>475</v>
      </c>
      <c r="K20" s="26" t="s">
        <v>475</v>
      </c>
      <c r="L20" s="26">
        <v>4</v>
      </c>
      <c r="M20" s="26">
        <v>3</v>
      </c>
      <c r="N20" s="26"/>
      <c r="O20" s="26">
        <v>4</v>
      </c>
      <c r="P20" s="25"/>
      <c r="Q20" s="53"/>
      <c r="R20" s="53"/>
      <c r="S20" s="53"/>
    </row>
    <row r="21" spans="2:19">
      <c r="B21" s="23" t="s">
        <v>479</v>
      </c>
      <c r="C21" s="23"/>
      <c r="D21" s="25">
        <v>4</v>
      </c>
      <c r="E21" s="26">
        <v>4</v>
      </c>
      <c r="F21" s="26" t="s">
        <v>475</v>
      </c>
      <c r="G21" s="26" t="s">
        <v>475</v>
      </c>
      <c r="H21" s="26" t="s">
        <v>475</v>
      </c>
      <c r="I21" s="26" t="s">
        <v>475</v>
      </c>
      <c r="J21" s="26" t="s">
        <v>475</v>
      </c>
      <c r="K21" s="26" t="s">
        <v>475</v>
      </c>
      <c r="L21" s="26">
        <v>4</v>
      </c>
      <c r="M21" s="26">
        <v>3</v>
      </c>
      <c r="N21" s="26"/>
      <c r="O21" s="26">
        <v>4</v>
      </c>
      <c r="P21" s="25"/>
      <c r="Q21" s="53"/>
      <c r="R21" s="53"/>
      <c r="S21" s="53"/>
    </row>
    <row r="22" spans="2:19">
      <c r="B22" s="23" t="s">
        <v>647</v>
      </c>
      <c r="C22" s="23"/>
      <c r="D22" s="25">
        <v>4</v>
      </c>
      <c r="E22" s="26">
        <v>4</v>
      </c>
      <c r="F22" s="26" t="s">
        <v>475</v>
      </c>
      <c r="G22" s="26" t="s">
        <v>475</v>
      </c>
      <c r="H22" s="26" t="s">
        <v>475</v>
      </c>
      <c r="I22" s="26" t="s">
        <v>475</v>
      </c>
      <c r="J22" s="26" t="s">
        <v>475</v>
      </c>
      <c r="K22" s="26" t="s">
        <v>475</v>
      </c>
      <c r="L22" s="26">
        <v>4</v>
      </c>
      <c r="M22" s="26">
        <v>3</v>
      </c>
      <c r="N22" s="26" t="s">
        <v>475</v>
      </c>
      <c r="O22" s="26">
        <v>4</v>
      </c>
      <c r="P22" s="25"/>
      <c r="Q22" s="53"/>
      <c r="R22" s="53"/>
      <c r="S22" s="53"/>
    </row>
    <row r="23" spans="2:19">
      <c r="B23" s="23" t="s">
        <v>648</v>
      </c>
      <c r="C23" s="23"/>
      <c r="D23" s="25">
        <f>AVERAGE(D17:D22)</f>
        <v>4</v>
      </c>
      <c r="E23" s="25">
        <f>AVERAGE(E17:E22)</f>
        <v>4</v>
      </c>
      <c r="F23" s="26" t="s">
        <v>475</v>
      </c>
      <c r="G23" s="26" t="s">
        <v>475</v>
      </c>
      <c r="H23" s="26" t="s">
        <v>475</v>
      </c>
      <c r="I23" s="25" t="s">
        <v>475</v>
      </c>
      <c r="J23" s="26" t="s">
        <v>475</v>
      </c>
      <c r="K23" s="26" t="s">
        <v>475</v>
      </c>
      <c r="L23" s="25">
        <f>AVERAGE(L17:L22)</f>
        <v>4</v>
      </c>
      <c r="M23" s="25">
        <f>AVERAGE(M17:M22)</f>
        <v>3</v>
      </c>
      <c r="N23" s="26" t="s">
        <v>475</v>
      </c>
      <c r="O23" s="25">
        <f>AVERAGE(O17:O22)</f>
        <v>4</v>
      </c>
      <c r="P23" s="25"/>
      <c r="Q23" s="53"/>
      <c r="R23" s="53"/>
      <c r="S23" s="53"/>
    </row>
    <row r="24" spans="2:19">
      <c r="B24" s="27"/>
      <c r="C24" s="27"/>
      <c r="D24" s="28"/>
      <c r="E24" s="29"/>
      <c r="F24" s="29"/>
      <c r="G24" s="29"/>
      <c r="H24" s="29"/>
      <c r="I24" s="29"/>
      <c r="J24" s="28"/>
      <c r="K24" s="29"/>
      <c r="L24" s="28"/>
      <c r="M24" s="28"/>
      <c r="N24" s="29"/>
      <c r="O24" s="28"/>
      <c r="P24" s="28"/>
      <c r="Q24" s="54"/>
      <c r="R24" s="54"/>
      <c r="S24" s="54"/>
    </row>
    <row r="25" ht="15.75" spans="2:19">
      <c r="B25" s="30" t="s">
        <v>626</v>
      </c>
      <c r="C25" s="31"/>
      <c r="D25" s="31"/>
      <c r="E25" s="31"/>
      <c r="F25" s="31"/>
      <c r="G25" s="31"/>
      <c r="H25" s="31"/>
      <c r="I25" s="31"/>
      <c r="J25" s="31"/>
      <c r="K25" s="31"/>
      <c r="L25" s="31"/>
      <c r="M25" s="31"/>
      <c r="N25" s="31"/>
      <c r="O25" s="31"/>
      <c r="P25" s="31"/>
      <c r="Q25" s="31"/>
      <c r="R25" s="31"/>
      <c r="S25" s="55"/>
    </row>
    <row r="26" spans="2:19">
      <c r="B26" s="19" t="s">
        <v>657</v>
      </c>
      <c r="C26" s="20"/>
      <c r="D26" s="20"/>
      <c r="E26" s="20"/>
      <c r="F26" s="20"/>
      <c r="G26" s="20"/>
      <c r="H26" s="20"/>
      <c r="I26" s="20"/>
      <c r="J26" s="20"/>
      <c r="K26" s="20"/>
      <c r="L26" s="20"/>
      <c r="M26" s="20"/>
      <c r="N26" s="20"/>
      <c r="O26" s="20"/>
      <c r="P26" s="20"/>
      <c r="Q26" s="20"/>
      <c r="R26" s="20"/>
      <c r="S26" s="52"/>
    </row>
    <row r="27" spans="2:19">
      <c r="B27" s="32"/>
      <c r="C27" s="33"/>
      <c r="D27" s="33"/>
      <c r="E27" s="33"/>
      <c r="F27" s="33"/>
      <c r="G27" s="33"/>
      <c r="H27" s="33"/>
      <c r="I27" s="33"/>
      <c r="J27" s="33"/>
      <c r="K27" s="33"/>
      <c r="L27" s="33"/>
      <c r="M27" s="33"/>
      <c r="N27" s="33"/>
      <c r="O27" s="33"/>
      <c r="P27" s="33"/>
      <c r="Q27" s="33"/>
      <c r="R27" s="33"/>
      <c r="S27" s="56"/>
    </row>
    <row r="28" spans="2:19">
      <c r="B28" s="23" t="s">
        <v>628</v>
      </c>
      <c r="C28" s="34"/>
      <c r="D28" s="23" t="s">
        <v>472</v>
      </c>
      <c r="E28" s="23"/>
      <c r="F28" s="23"/>
      <c r="G28" s="23"/>
      <c r="H28" s="23"/>
      <c r="I28" s="23"/>
      <c r="J28" s="23"/>
      <c r="K28" s="23"/>
      <c r="L28" s="23"/>
      <c r="M28" s="23"/>
      <c r="N28" s="23"/>
      <c r="O28" s="23"/>
      <c r="P28" s="23" t="s">
        <v>629</v>
      </c>
      <c r="Q28" s="23"/>
      <c r="R28" s="53"/>
      <c r="S28" s="53"/>
    </row>
    <row r="29" spans="2:19">
      <c r="B29" s="23"/>
      <c r="C29" s="22"/>
      <c r="D29" s="24" t="s">
        <v>630</v>
      </c>
      <c r="E29" s="24" t="s">
        <v>631</v>
      </c>
      <c r="F29" s="24" t="s">
        <v>632</v>
      </c>
      <c r="G29" s="24" t="s">
        <v>633</v>
      </c>
      <c r="H29" s="24" t="s">
        <v>634</v>
      </c>
      <c r="I29" s="24" t="s">
        <v>635</v>
      </c>
      <c r="J29" s="24" t="s">
        <v>636</v>
      </c>
      <c r="K29" s="24" t="s">
        <v>637</v>
      </c>
      <c r="L29" s="24" t="s">
        <v>638</v>
      </c>
      <c r="M29" s="24" t="s">
        <v>639</v>
      </c>
      <c r="N29" s="24" t="s">
        <v>640</v>
      </c>
      <c r="O29" s="24" t="s">
        <v>641</v>
      </c>
      <c r="P29" s="24" t="s">
        <v>642</v>
      </c>
      <c r="Q29" s="24" t="s">
        <v>643</v>
      </c>
      <c r="R29" s="24" t="s">
        <v>644</v>
      </c>
      <c r="S29" s="24" t="s">
        <v>645</v>
      </c>
    </row>
    <row r="30" ht="18" spans="2:19">
      <c r="B30" s="23" t="s">
        <v>474</v>
      </c>
      <c r="C30" s="35">
        <v>91.6129032258065</v>
      </c>
      <c r="D30" s="36">
        <f>(C30/6)*D17</f>
        <v>61.0752688172043</v>
      </c>
      <c r="E30" s="37">
        <f>(C30/6)*E17</f>
        <v>61.0752688172043</v>
      </c>
      <c r="F30" s="26" t="s">
        <v>475</v>
      </c>
      <c r="G30" s="37" t="s">
        <v>475</v>
      </c>
      <c r="H30" s="26" t="s">
        <v>475</v>
      </c>
      <c r="I30" s="26" t="s">
        <v>475</v>
      </c>
      <c r="J30" s="26" t="s">
        <v>475</v>
      </c>
      <c r="K30" s="26" t="s">
        <v>475</v>
      </c>
      <c r="L30" s="37">
        <f>(C30/6)*L17</f>
        <v>61.0752688172043</v>
      </c>
      <c r="M30" s="37">
        <f>(C30/6)*M17</f>
        <v>45.8064516129032</v>
      </c>
      <c r="N30" s="26" t="s">
        <v>475</v>
      </c>
      <c r="O30" s="37">
        <f>(C30/6)*O17</f>
        <v>61.0752688172043</v>
      </c>
      <c r="P30" s="44"/>
      <c r="Q30" s="44"/>
      <c r="R30" s="53"/>
      <c r="S30" s="53"/>
    </row>
    <row r="31" ht="18" spans="2:19">
      <c r="B31" s="23" t="s">
        <v>476</v>
      </c>
      <c r="C31" s="35">
        <v>90.9677419354839</v>
      </c>
      <c r="D31" s="36">
        <f t="shared" ref="D31:D35" si="0">(C31/6)*D18</f>
        <v>60.6451612903226</v>
      </c>
      <c r="E31" s="37">
        <f t="shared" ref="E31:E35" si="1">(C31/6)*E18</f>
        <v>60.6451612903226</v>
      </c>
      <c r="F31" s="26" t="s">
        <v>475</v>
      </c>
      <c r="G31" s="37" t="s">
        <v>475</v>
      </c>
      <c r="H31" s="26" t="s">
        <v>475</v>
      </c>
      <c r="I31" s="26" t="s">
        <v>475</v>
      </c>
      <c r="J31" s="26" t="s">
        <v>475</v>
      </c>
      <c r="K31" s="26" t="s">
        <v>475</v>
      </c>
      <c r="L31" s="37">
        <f t="shared" ref="L31:L35" si="2">(C31/6)*L18</f>
        <v>60.6451612903226</v>
      </c>
      <c r="M31" s="37">
        <f t="shared" ref="M31:M35" si="3">(C31/6)*M18</f>
        <v>45.4838709677419</v>
      </c>
      <c r="N31" s="26" t="s">
        <v>475</v>
      </c>
      <c r="O31" s="37">
        <f>(C31/6)*O18</f>
        <v>60.6451612903226</v>
      </c>
      <c r="P31" s="24"/>
      <c r="Q31" s="24"/>
      <c r="R31" s="53"/>
      <c r="S31" s="53"/>
    </row>
    <row r="32" ht="18" spans="2:19">
      <c r="B32" s="23" t="s">
        <v>646</v>
      </c>
      <c r="C32" s="35">
        <v>86.4516129032258</v>
      </c>
      <c r="D32" s="36">
        <f t="shared" si="0"/>
        <v>57.6344086021505</v>
      </c>
      <c r="E32" s="37">
        <f t="shared" si="1"/>
        <v>57.6344086021505</v>
      </c>
      <c r="F32" s="26" t="s">
        <v>475</v>
      </c>
      <c r="G32" s="37" t="s">
        <v>475</v>
      </c>
      <c r="H32" s="26" t="s">
        <v>475</v>
      </c>
      <c r="I32" s="26" t="s">
        <v>475</v>
      </c>
      <c r="J32" s="26" t="s">
        <v>475</v>
      </c>
      <c r="K32" s="26" t="s">
        <v>475</v>
      </c>
      <c r="L32" s="37">
        <f t="shared" si="2"/>
        <v>57.6344086021505</v>
      </c>
      <c r="M32" s="37">
        <f t="shared" si="3"/>
        <v>43.2258064516129</v>
      </c>
      <c r="N32" s="26" t="s">
        <v>475</v>
      </c>
      <c r="O32" s="37">
        <f>(C32/6)*O19</f>
        <v>57.6344086021505</v>
      </c>
      <c r="P32" s="24"/>
      <c r="Q32" s="24"/>
      <c r="R32" s="53"/>
      <c r="S32" s="53"/>
    </row>
    <row r="33" ht="18" spans="2:19">
      <c r="B33" s="23" t="s">
        <v>478</v>
      </c>
      <c r="C33" s="35">
        <v>91.6129032258065</v>
      </c>
      <c r="D33" s="36">
        <f t="shared" si="0"/>
        <v>61.0752688172043</v>
      </c>
      <c r="E33" s="37">
        <f t="shared" si="1"/>
        <v>61.0752688172043</v>
      </c>
      <c r="F33" s="26" t="s">
        <v>475</v>
      </c>
      <c r="G33" s="37" t="s">
        <v>475</v>
      </c>
      <c r="H33" s="26" t="s">
        <v>475</v>
      </c>
      <c r="I33" s="26" t="s">
        <v>475</v>
      </c>
      <c r="J33" s="26" t="s">
        <v>475</v>
      </c>
      <c r="K33" s="26" t="s">
        <v>475</v>
      </c>
      <c r="L33" s="37">
        <f t="shared" si="2"/>
        <v>61.0752688172043</v>
      </c>
      <c r="M33" s="37">
        <f t="shared" si="3"/>
        <v>45.8064516129032</v>
      </c>
      <c r="N33" s="26"/>
      <c r="O33" s="37"/>
      <c r="P33" s="24"/>
      <c r="Q33" s="24"/>
      <c r="R33" s="53"/>
      <c r="S33" s="53"/>
    </row>
    <row r="34" ht="18" spans="2:19">
      <c r="B34" s="23" t="s">
        <v>479</v>
      </c>
      <c r="C34" s="35">
        <v>89.0322580645161</v>
      </c>
      <c r="D34" s="36">
        <f t="shared" si="0"/>
        <v>59.3548387096774</v>
      </c>
      <c r="E34" s="37">
        <f t="shared" si="1"/>
        <v>59.3548387096774</v>
      </c>
      <c r="F34" s="26" t="s">
        <v>475</v>
      </c>
      <c r="G34" s="37" t="s">
        <v>475</v>
      </c>
      <c r="H34" s="26" t="s">
        <v>475</v>
      </c>
      <c r="I34" s="26" t="s">
        <v>475</v>
      </c>
      <c r="J34" s="26" t="s">
        <v>475</v>
      </c>
      <c r="K34" s="26" t="s">
        <v>475</v>
      </c>
      <c r="L34" s="37">
        <f t="shared" si="2"/>
        <v>59.3548387096774</v>
      </c>
      <c r="M34" s="37">
        <f t="shared" si="3"/>
        <v>44.5161290322581</v>
      </c>
      <c r="N34" s="26"/>
      <c r="O34" s="37"/>
      <c r="P34" s="24"/>
      <c r="Q34" s="24"/>
      <c r="R34" s="53"/>
      <c r="S34" s="53"/>
    </row>
    <row r="35" ht="18" spans="2:19">
      <c r="B35" s="23" t="s">
        <v>647</v>
      </c>
      <c r="C35" s="35">
        <v>92.258064516129</v>
      </c>
      <c r="D35" s="36">
        <f t="shared" si="0"/>
        <v>61.505376344086</v>
      </c>
      <c r="E35" s="37">
        <f t="shared" si="1"/>
        <v>61.505376344086</v>
      </c>
      <c r="F35" s="26" t="s">
        <v>475</v>
      </c>
      <c r="G35" s="37" t="s">
        <v>475</v>
      </c>
      <c r="H35" s="26" t="s">
        <v>475</v>
      </c>
      <c r="I35" s="26" t="s">
        <v>475</v>
      </c>
      <c r="J35" s="26" t="s">
        <v>475</v>
      </c>
      <c r="K35" s="26" t="s">
        <v>475</v>
      </c>
      <c r="L35" s="37">
        <f t="shared" si="2"/>
        <v>61.505376344086</v>
      </c>
      <c r="M35" s="37">
        <f t="shared" si="3"/>
        <v>46.1290322580645</v>
      </c>
      <c r="N35" s="26" t="s">
        <v>475</v>
      </c>
      <c r="O35" s="37">
        <f>(C35/6)*O22</f>
        <v>61.505376344086</v>
      </c>
      <c r="P35" s="24"/>
      <c r="Q35" s="24"/>
      <c r="R35" s="53"/>
      <c r="S35" s="53"/>
    </row>
    <row r="36" spans="2:19">
      <c r="B36" s="23" t="s">
        <v>648</v>
      </c>
      <c r="C36" s="22"/>
      <c r="D36" s="38">
        <f>AVERAGE(D30:D35)</f>
        <v>60.2150537634409</v>
      </c>
      <c r="E36" s="38">
        <f t="shared" ref="E36:O36" si="4">AVERAGE(E30:E35)</f>
        <v>60.2150537634409</v>
      </c>
      <c r="F36" s="26" t="s">
        <v>475</v>
      </c>
      <c r="G36" s="37" t="s">
        <v>475</v>
      </c>
      <c r="H36" s="26" t="s">
        <v>475</v>
      </c>
      <c r="I36" s="26" t="s">
        <v>475</v>
      </c>
      <c r="J36" s="26" t="s">
        <v>475</v>
      </c>
      <c r="K36" s="26" t="s">
        <v>475</v>
      </c>
      <c r="L36" s="38">
        <f t="shared" si="4"/>
        <v>60.2150537634409</v>
      </c>
      <c r="M36" s="38">
        <f t="shared" si="4"/>
        <v>45.1612903225806</v>
      </c>
      <c r="N36" s="26" t="s">
        <v>475</v>
      </c>
      <c r="O36" s="38">
        <f t="shared" si="4"/>
        <v>60.2150537634409</v>
      </c>
      <c r="P36" s="24"/>
      <c r="Q36" s="24"/>
      <c r="R36" s="53"/>
      <c r="S36" s="53"/>
    </row>
    <row r="37" spans="2:17">
      <c r="B37" s="27"/>
      <c r="C37" s="27"/>
      <c r="D37" s="39"/>
      <c r="E37" s="40"/>
      <c r="F37" s="40"/>
      <c r="G37" s="40"/>
      <c r="H37" s="40"/>
      <c r="I37" s="40"/>
      <c r="J37" s="45"/>
      <c r="K37" s="40"/>
      <c r="L37" s="45"/>
      <c r="M37" s="45"/>
      <c r="N37" s="40"/>
      <c r="O37" s="45"/>
      <c r="P37" s="45"/>
      <c r="Q37" s="45"/>
    </row>
    <row r="38" spans="2:17">
      <c r="B38" s="27"/>
      <c r="C38" s="27"/>
      <c r="D38" s="39"/>
      <c r="E38" s="40"/>
      <c r="F38" s="40"/>
      <c r="G38" s="40"/>
      <c r="H38" s="40"/>
      <c r="I38" s="40"/>
      <c r="J38" s="45"/>
      <c r="K38" s="40"/>
      <c r="L38" s="45"/>
      <c r="M38" s="45"/>
      <c r="N38" s="40"/>
      <c r="O38" s="45"/>
      <c r="P38" s="45"/>
      <c r="Q38" s="45"/>
    </row>
    <row r="39" spans="2:17">
      <c r="B39" s="27"/>
      <c r="C39" s="27"/>
      <c r="D39" s="39"/>
      <c r="E39" s="40"/>
      <c r="F39" s="40"/>
      <c r="G39" s="40"/>
      <c r="H39" s="40"/>
      <c r="I39" s="40"/>
      <c r="J39" s="45"/>
      <c r="K39" s="40"/>
      <c r="L39" s="45"/>
      <c r="M39" s="45"/>
      <c r="N39" s="40"/>
      <c r="O39" s="45"/>
      <c r="P39" s="45"/>
      <c r="Q39" s="45"/>
    </row>
    <row r="40" spans="2:19">
      <c r="B40" s="41" t="s">
        <v>649</v>
      </c>
      <c r="C40" s="41"/>
      <c r="D40" s="41"/>
      <c r="E40" s="41"/>
      <c r="F40" s="41"/>
      <c r="G40" s="41"/>
      <c r="H40" s="41"/>
      <c r="I40" s="41"/>
      <c r="J40" s="41"/>
      <c r="K40" s="41"/>
      <c r="L40" s="41"/>
      <c r="M40" s="41"/>
      <c r="N40" s="41"/>
      <c r="O40" s="41"/>
      <c r="P40" s="41"/>
      <c r="Q40" s="41"/>
      <c r="R40" s="41"/>
      <c r="S40" s="41"/>
    </row>
    <row r="41" spans="2:19">
      <c r="B41" s="41"/>
      <c r="C41" s="41"/>
      <c r="D41" s="41"/>
      <c r="E41" s="41"/>
      <c r="F41" s="41"/>
      <c r="G41" s="41"/>
      <c r="H41" s="41"/>
      <c r="I41" s="41"/>
      <c r="J41" s="41"/>
      <c r="K41" s="41"/>
      <c r="L41" s="41"/>
      <c r="M41" s="41"/>
      <c r="N41" s="41"/>
      <c r="O41" s="41"/>
      <c r="P41" s="41"/>
      <c r="Q41" s="41"/>
      <c r="R41" s="41"/>
      <c r="S41" s="41"/>
    </row>
    <row r="42" spans="2:19">
      <c r="B42" s="41"/>
      <c r="C42" s="41"/>
      <c r="D42" s="41"/>
      <c r="E42" s="41"/>
      <c r="F42" s="41"/>
      <c r="G42" s="41"/>
      <c r="H42" s="41"/>
      <c r="I42" s="41"/>
      <c r="J42" s="41"/>
      <c r="K42" s="41"/>
      <c r="L42" s="41"/>
      <c r="M42" s="41"/>
      <c r="N42" s="41"/>
      <c r="O42" s="41"/>
      <c r="P42" s="41"/>
      <c r="Q42" s="41"/>
      <c r="R42" s="41"/>
      <c r="S42" s="41"/>
    </row>
    <row r="43" spans="2:19">
      <c r="B43" s="41"/>
      <c r="C43" s="41"/>
      <c r="D43" s="41"/>
      <c r="E43" s="41"/>
      <c r="F43" s="41"/>
      <c r="G43" s="41"/>
      <c r="H43" s="41"/>
      <c r="I43" s="41"/>
      <c r="J43" s="41"/>
      <c r="K43" s="41"/>
      <c r="L43" s="41"/>
      <c r="M43" s="41"/>
      <c r="N43" s="41"/>
      <c r="O43" s="41"/>
      <c r="P43" s="41"/>
      <c r="Q43" s="41"/>
      <c r="R43" s="41"/>
      <c r="S43" s="41"/>
    </row>
    <row r="44" spans="2:19">
      <c r="B44" s="41"/>
      <c r="C44" s="41"/>
      <c r="D44" s="41"/>
      <c r="E44" s="41"/>
      <c r="F44" s="41"/>
      <c r="G44" s="41"/>
      <c r="H44" s="41"/>
      <c r="I44" s="41"/>
      <c r="J44" s="41"/>
      <c r="K44" s="41"/>
      <c r="L44" s="41"/>
      <c r="M44" s="41"/>
      <c r="N44" s="41"/>
      <c r="O44" s="41"/>
      <c r="P44" s="41"/>
      <c r="Q44" s="41"/>
      <c r="R44" s="41"/>
      <c r="S44" s="41"/>
    </row>
    <row r="45" spans="2:19">
      <c r="B45" s="41"/>
      <c r="C45" s="41"/>
      <c r="D45" s="41"/>
      <c r="E45" s="41"/>
      <c r="F45" s="41"/>
      <c r="G45" s="41"/>
      <c r="H45" s="41"/>
      <c r="I45" s="41"/>
      <c r="J45" s="41"/>
      <c r="K45" s="41"/>
      <c r="L45" s="41"/>
      <c r="M45" s="41"/>
      <c r="N45" s="41"/>
      <c r="O45" s="41"/>
      <c r="P45" s="41"/>
      <c r="Q45" s="41"/>
      <c r="R45" s="41"/>
      <c r="S45" s="41"/>
    </row>
    <row r="46" spans="2:19">
      <c r="B46" s="41"/>
      <c r="C46" s="41"/>
      <c r="D46" s="41"/>
      <c r="E46" s="41"/>
      <c r="F46" s="41"/>
      <c r="G46" s="41"/>
      <c r="H46" s="41"/>
      <c r="I46" s="41"/>
      <c r="J46" s="41"/>
      <c r="K46" s="41"/>
      <c r="L46" s="41"/>
      <c r="M46" s="41"/>
      <c r="N46" s="41"/>
      <c r="O46" s="41"/>
      <c r="P46" s="41"/>
      <c r="Q46" s="41"/>
      <c r="R46" s="41"/>
      <c r="S46" s="41"/>
    </row>
    <row r="47" spans="2:19">
      <c r="B47" s="41"/>
      <c r="C47" s="41"/>
      <c r="D47" s="41"/>
      <c r="E47" s="41"/>
      <c r="F47" s="41"/>
      <c r="G47" s="41"/>
      <c r="H47" s="41"/>
      <c r="I47" s="41"/>
      <c r="J47" s="41"/>
      <c r="K47" s="41"/>
      <c r="L47" s="41"/>
      <c r="M47" s="41"/>
      <c r="N47" s="41"/>
      <c r="O47" s="41"/>
      <c r="P47" s="41"/>
      <c r="Q47" s="41"/>
      <c r="R47" s="41"/>
      <c r="S47" s="41"/>
    </row>
    <row r="48" spans="2:19">
      <c r="B48" s="41"/>
      <c r="C48" s="41"/>
      <c r="D48" s="41"/>
      <c r="E48" s="41"/>
      <c r="F48" s="41"/>
      <c r="G48" s="41"/>
      <c r="H48" s="41"/>
      <c r="I48" s="41"/>
      <c r="J48" s="41"/>
      <c r="K48" s="41"/>
      <c r="L48" s="41"/>
      <c r="M48" s="41"/>
      <c r="N48" s="41"/>
      <c r="O48" s="41"/>
      <c r="P48" s="41"/>
      <c r="Q48" s="41"/>
      <c r="R48" s="41"/>
      <c r="S48" s="41"/>
    </row>
    <row r="49" spans="2:19">
      <c r="B49" s="41"/>
      <c r="C49" s="41"/>
      <c r="D49" s="41"/>
      <c r="E49" s="41"/>
      <c r="F49" s="41"/>
      <c r="G49" s="41"/>
      <c r="H49" s="41"/>
      <c r="I49" s="41"/>
      <c r="J49" s="41"/>
      <c r="K49" s="41"/>
      <c r="L49" s="41"/>
      <c r="M49" s="41"/>
      <c r="N49" s="41"/>
      <c r="O49" s="41"/>
      <c r="P49" s="41"/>
      <c r="Q49" s="41"/>
      <c r="R49" s="41"/>
      <c r="S49" s="41"/>
    </row>
    <row r="50" spans="2:19">
      <c r="B50" s="41"/>
      <c r="C50" s="41"/>
      <c r="D50" s="41"/>
      <c r="E50" s="41"/>
      <c r="F50" s="41"/>
      <c r="G50" s="41"/>
      <c r="H50" s="41"/>
      <c r="I50" s="41"/>
      <c r="J50" s="41"/>
      <c r="K50" s="41"/>
      <c r="L50" s="41"/>
      <c r="M50" s="41"/>
      <c r="N50" s="41"/>
      <c r="O50" s="41"/>
      <c r="P50" s="41"/>
      <c r="Q50" s="41"/>
      <c r="R50" s="41"/>
      <c r="S50" s="41"/>
    </row>
    <row r="51" spans="2:19">
      <c r="B51" s="41"/>
      <c r="C51" s="41"/>
      <c r="D51" s="41"/>
      <c r="E51" s="41"/>
      <c r="F51" s="41"/>
      <c r="G51" s="41"/>
      <c r="H51" s="41"/>
      <c r="I51" s="41"/>
      <c r="J51" s="41"/>
      <c r="K51" s="41"/>
      <c r="L51" s="41"/>
      <c r="M51" s="41"/>
      <c r="N51" s="41"/>
      <c r="O51" s="41"/>
      <c r="P51" s="41"/>
      <c r="Q51" s="41"/>
      <c r="R51" s="41"/>
      <c r="S51" s="41"/>
    </row>
    <row r="52" spans="2:19">
      <c r="B52" s="41"/>
      <c r="C52" s="41"/>
      <c r="D52" s="41"/>
      <c r="E52" s="41"/>
      <c r="F52" s="41"/>
      <c r="G52" s="41"/>
      <c r="H52" s="41"/>
      <c r="I52" s="41"/>
      <c r="J52" s="41"/>
      <c r="K52" s="41"/>
      <c r="L52" s="41"/>
      <c r="M52" s="41"/>
      <c r="N52" s="41"/>
      <c r="O52" s="41"/>
      <c r="P52" s="41"/>
      <c r="Q52" s="41"/>
      <c r="R52" s="41"/>
      <c r="S52" s="41"/>
    </row>
    <row r="53" spans="2:19">
      <c r="B53" s="41"/>
      <c r="C53" s="41"/>
      <c r="D53" s="41"/>
      <c r="E53" s="41"/>
      <c r="F53" s="41"/>
      <c r="G53" s="41"/>
      <c r="H53" s="41"/>
      <c r="I53" s="41"/>
      <c r="J53" s="41"/>
      <c r="K53" s="41"/>
      <c r="L53" s="41"/>
      <c r="M53" s="41"/>
      <c r="N53" s="41"/>
      <c r="O53" s="41"/>
      <c r="P53" s="41"/>
      <c r="Q53" s="41"/>
      <c r="R53" s="41"/>
      <c r="S53" s="41"/>
    </row>
    <row r="54" spans="2:19">
      <c r="B54" s="41"/>
      <c r="C54" s="41"/>
      <c r="D54" s="41"/>
      <c r="E54" s="41"/>
      <c r="F54" s="41"/>
      <c r="G54" s="41"/>
      <c r="H54" s="41"/>
      <c r="I54" s="41"/>
      <c r="J54" s="41"/>
      <c r="K54" s="41"/>
      <c r="L54" s="41"/>
      <c r="M54" s="41"/>
      <c r="N54" s="41"/>
      <c r="O54" s="41"/>
      <c r="P54" s="41"/>
      <c r="Q54" s="41"/>
      <c r="R54" s="41"/>
      <c r="S54" s="41"/>
    </row>
    <row r="55" spans="2:19">
      <c r="B55" s="41"/>
      <c r="C55" s="41"/>
      <c r="D55" s="41"/>
      <c r="E55" s="41"/>
      <c r="F55" s="41"/>
      <c r="G55" s="41"/>
      <c r="H55" s="41"/>
      <c r="I55" s="41"/>
      <c r="J55" s="41"/>
      <c r="K55" s="41"/>
      <c r="L55" s="41"/>
      <c r="M55" s="41"/>
      <c r="N55" s="41"/>
      <c r="O55" s="41"/>
      <c r="P55" s="41"/>
      <c r="Q55" s="41"/>
      <c r="R55" s="41"/>
      <c r="S55" s="41"/>
    </row>
    <row r="56" spans="2:19">
      <c r="B56" s="41"/>
      <c r="C56" s="41"/>
      <c r="D56" s="41"/>
      <c r="E56" s="41"/>
      <c r="F56" s="41"/>
      <c r="G56" s="41"/>
      <c r="H56" s="41"/>
      <c r="I56" s="41"/>
      <c r="J56" s="41"/>
      <c r="K56" s="41"/>
      <c r="L56" s="41"/>
      <c r="M56" s="41"/>
      <c r="N56" s="41"/>
      <c r="O56" s="41"/>
      <c r="P56" s="41"/>
      <c r="Q56" s="41"/>
      <c r="R56" s="41"/>
      <c r="S56" s="41"/>
    </row>
    <row r="57" spans="2:19">
      <c r="B57" s="41"/>
      <c r="C57" s="41"/>
      <c r="D57" s="41"/>
      <c r="E57" s="41"/>
      <c r="F57" s="41"/>
      <c r="G57" s="41"/>
      <c r="H57" s="41"/>
      <c r="I57" s="41"/>
      <c r="J57" s="41"/>
      <c r="K57" s="41"/>
      <c r="L57" s="41"/>
      <c r="M57" s="41"/>
      <c r="N57" s="41"/>
      <c r="O57" s="41"/>
      <c r="P57" s="41"/>
      <c r="Q57" s="41"/>
      <c r="R57" s="41"/>
      <c r="S57" s="41"/>
    </row>
    <row r="58" spans="2:19">
      <c r="B58" s="41"/>
      <c r="C58" s="41"/>
      <c r="D58" s="41"/>
      <c r="E58" s="41"/>
      <c r="F58" s="41"/>
      <c r="G58" s="41"/>
      <c r="H58" s="41"/>
      <c r="I58" s="41"/>
      <c r="J58" s="41"/>
      <c r="K58" s="41"/>
      <c r="L58" s="41"/>
      <c r="M58" s="41"/>
      <c r="N58" s="41"/>
      <c r="O58" s="41"/>
      <c r="P58" s="41"/>
      <c r="Q58" s="41"/>
      <c r="R58" s="41"/>
      <c r="S58" s="41"/>
    </row>
    <row r="59" spans="2:19">
      <c r="B59" s="41"/>
      <c r="C59" s="41"/>
      <c r="D59" s="41"/>
      <c r="E59" s="41"/>
      <c r="F59" s="41"/>
      <c r="G59" s="41"/>
      <c r="H59" s="41"/>
      <c r="I59" s="41"/>
      <c r="J59" s="41"/>
      <c r="K59" s="41"/>
      <c r="L59" s="41"/>
      <c r="M59" s="41"/>
      <c r="N59" s="41"/>
      <c r="O59" s="41"/>
      <c r="P59" s="41"/>
      <c r="Q59" s="41"/>
      <c r="R59" s="41"/>
      <c r="S59" s="41"/>
    </row>
    <row r="60" spans="2:19">
      <c r="B60" s="41"/>
      <c r="C60" s="41"/>
      <c r="D60" s="41"/>
      <c r="E60" s="41"/>
      <c r="F60" s="41"/>
      <c r="G60" s="41"/>
      <c r="H60" s="41"/>
      <c r="I60" s="41"/>
      <c r="J60" s="41"/>
      <c r="K60" s="41"/>
      <c r="L60" s="41"/>
      <c r="M60" s="41"/>
      <c r="N60" s="41"/>
      <c r="O60" s="41"/>
      <c r="P60" s="41"/>
      <c r="Q60" s="41"/>
      <c r="R60" s="41"/>
      <c r="S60" s="41"/>
    </row>
    <row r="61" spans="2:19">
      <c r="B61" s="41"/>
      <c r="C61" s="41"/>
      <c r="D61" s="41"/>
      <c r="E61" s="41"/>
      <c r="F61" s="41"/>
      <c r="G61" s="41"/>
      <c r="H61" s="41"/>
      <c r="I61" s="41"/>
      <c r="J61" s="41"/>
      <c r="K61" s="41"/>
      <c r="L61" s="41"/>
      <c r="M61" s="41"/>
      <c r="N61" s="41"/>
      <c r="O61" s="41"/>
      <c r="P61" s="41"/>
      <c r="Q61" s="41"/>
      <c r="R61" s="41"/>
      <c r="S61" s="41"/>
    </row>
    <row r="62" spans="2:19">
      <c r="B62" s="41"/>
      <c r="C62" s="41"/>
      <c r="D62" s="41"/>
      <c r="E62" s="41"/>
      <c r="F62" s="41"/>
      <c r="G62" s="41"/>
      <c r="H62" s="41"/>
      <c r="I62" s="41"/>
      <c r="J62" s="41"/>
      <c r="K62" s="41"/>
      <c r="L62" s="41"/>
      <c r="M62" s="41"/>
      <c r="N62" s="41"/>
      <c r="O62" s="41"/>
      <c r="P62" s="41"/>
      <c r="Q62" s="41"/>
      <c r="R62" s="41"/>
      <c r="S62" s="41"/>
    </row>
    <row r="63" spans="2:16">
      <c r="B63" s="42"/>
      <c r="C63" s="42"/>
      <c r="D63" s="42"/>
      <c r="E63" s="42"/>
      <c r="F63" s="42"/>
      <c r="G63" s="42"/>
      <c r="H63" s="42"/>
      <c r="I63" s="42"/>
      <c r="J63" s="42"/>
      <c r="K63" s="42"/>
      <c r="L63" s="42"/>
      <c r="M63" s="42"/>
      <c r="N63" s="42"/>
      <c r="O63" s="42"/>
      <c r="P63" s="42"/>
    </row>
    <row r="64" ht="15.75" spans="2:19">
      <c r="B64" s="43" t="s">
        <v>658</v>
      </c>
      <c r="C64" s="43"/>
      <c r="D64" s="43"/>
      <c r="E64" s="43"/>
      <c r="F64" s="43"/>
      <c r="G64" s="43"/>
      <c r="H64" s="43"/>
      <c r="I64" s="43"/>
      <c r="J64" s="43"/>
      <c r="K64" s="43"/>
      <c r="L64" s="43"/>
      <c r="M64" s="43"/>
      <c r="N64" s="43"/>
      <c r="O64" s="43"/>
      <c r="P64" s="43"/>
      <c r="Q64" s="43"/>
      <c r="R64" s="43"/>
      <c r="S64" s="43"/>
    </row>
    <row r="65" ht="15.75" spans="2:19">
      <c r="B65" s="43" t="s">
        <v>659</v>
      </c>
      <c r="C65" s="43"/>
      <c r="D65" s="43"/>
      <c r="E65" s="43"/>
      <c r="F65" s="43"/>
      <c r="G65" s="43"/>
      <c r="H65" s="43"/>
      <c r="I65" s="43"/>
      <c r="J65" s="43"/>
      <c r="K65" s="43"/>
      <c r="L65" s="43"/>
      <c r="M65" s="43"/>
      <c r="N65" s="43"/>
      <c r="O65" s="43"/>
      <c r="P65" s="43"/>
      <c r="Q65" s="43"/>
      <c r="R65" s="43"/>
      <c r="S65" s="43"/>
    </row>
    <row r="66" ht="15.75" spans="2:19">
      <c r="B66" s="43" t="s">
        <v>660</v>
      </c>
      <c r="C66" s="43"/>
      <c r="D66" s="43"/>
      <c r="E66" s="43"/>
      <c r="F66" s="43"/>
      <c r="G66" s="43"/>
      <c r="H66" s="43"/>
      <c r="I66" s="43"/>
      <c r="J66" s="43"/>
      <c r="K66" s="43"/>
      <c r="L66" s="43"/>
      <c r="M66" s="43"/>
      <c r="N66" s="43"/>
      <c r="O66" s="43"/>
      <c r="P66" s="43"/>
      <c r="Q66" s="43"/>
      <c r="R66" s="43"/>
      <c r="S66" s="43"/>
    </row>
    <row r="67" ht="15.75" spans="2:19">
      <c r="B67" s="57" t="s">
        <v>661</v>
      </c>
      <c r="C67" s="57"/>
      <c r="D67" s="57"/>
      <c r="E67" s="57"/>
      <c r="F67" s="57"/>
      <c r="G67" s="57"/>
      <c r="H67" s="57"/>
      <c r="I67" s="57"/>
      <c r="J67" s="57"/>
      <c r="K67" s="57"/>
      <c r="L67" s="57"/>
      <c r="M67" s="57"/>
      <c r="N67" s="57"/>
      <c r="O67" s="57"/>
      <c r="P67" s="57"/>
      <c r="Q67" s="57"/>
      <c r="R67" s="57"/>
      <c r="S67" s="57"/>
    </row>
    <row r="68" spans="2:19">
      <c r="B68" s="58" t="s">
        <v>662</v>
      </c>
      <c r="C68" s="58"/>
      <c r="D68" s="58"/>
      <c r="E68" s="58"/>
      <c r="F68" s="58"/>
      <c r="G68" s="58"/>
      <c r="H68" s="58"/>
      <c r="I68" s="58"/>
      <c r="J68" s="58"/>
      <c r="K68" s="58"/>
      <c r="L68" s="58"/>
      <c r="M68" s="58"/>
      <c r="N68" s="58"/>
      <c r="O68" s="58"/>
      <c r="P68" s="58"/>
      <c r="Q68" s="58"/>
      <c r="R68" s="58"/>
      <c r="S68" s="58"/>
    </row>
    <row r="69" spans="2:19">
      <c r="B69" s="58" t="s">
        <v>663</v>
      </c>
      <c r="C69" s="58"/>
      <c r="D69" s="58"/>
      <c r="E69" s="58"/>
      <c r="F69" s="58"/>
      <c r="G69" s="58"/>
      <c r="H69" s="58"/>
      <c r="I69" s="58"/>
      <c r="J69" s="58"/>
      <c r="K69" s="58"/>
      <c r="L69" s="58"/>
      <c r="M69" s="58"/>
      <c r="N69" s="58"/>
      <c r="O69" s="58"/>
      <c r="P69" s="58"/>
      <c r="Q69" s="58"/>
      <c r="R69" s="58"/>
      <c r="S69" s="58"/>
    </row>
    <row r="70" spans="2:16">
      <c r="B70" s="42"/>
      <c r="C70" s="42"/>
      <c r="D70" s="42"/>
      <c r="E70" s="42"/>
      <c r="F70" s="42"/>
      <c r="G70" s="42"/>
      <c r="H70" s="42"/>
      <c r="I70" s="42"/>
      <c r="J70" s="42"/>
      <c r="K70" s="42"/>
      <c r="L70" s="42"/>
      <c r="M70" s="42"/>
      <c r="N70" s="42"/>
      <c r="O70" s="42"/>
      <c r="P70" s="42"/>
    </row>
    <row r="71" spans="2:16">
      <c r="B71" s="42"/>
      <c r="C71" s="42"/>
      <c r="D71" s="42"/>
      <c r="E71" s="42"/>
      <c r="F71" s="42"/>
      <c r="G71" s="42"/>
      <c r="H71" s="42"/>
      <c r="I71" s="42"/>
      <c r="J71" s="42"/>
      <c r="K71" s="42"/>
      <c r="L71" s="42"/>
      <c r="M71" s="42"/>
      <c r="N71" s="42"/>
      <c r="O71" s="42"/>
      <c r="P71" s="42"/>
    </row>
    <row r="72" spans="2:16">
      <c r="B72" s="42"/>
      <c r="C72" s="42"/>
      <c r="D72" s="42"/>
      <c r="E72" s="42"/>
      <c r="F72" s="42"/>
      <c r="G72" s="42"/>
      <c r="H72" s="42"/>
      <c r="I72" s="42"/>
      <c r="J72" s="42"/>
      <c r="K72" s="42"/>
      <c r="L72" s="42"/>
      <c r="M72" s="42"/>
      <c r="N72" s="42"/>
      <c r="O72" s="42"/>
      <c r="P72" s="42"/>
    </row>
    <row r="73" spans="2:16">
      <c r="B73" s="42"/>
      <c r="C73" s="42"/>
      <c r="D73" s="42"/>
      <c r="E73" s="42"/>
      <c r="F73" s="42"/>
      <c r="G73" s="42"/>
      <c r="H73" s="42"/>
      <c r="I73" s="42"/>
      <c r="J73" s="42"/>
      <c r="K73" s="42"/>
      <c r="L73" s="42"/>
      <c r="M73" s="42"/>
      <c r="N73" s="42"/>
      <c r="O73" s="42"/>
      <c r="P73" s="42"/>
    </row>
    <row r="74" spans="2:16">
      <c r="B74" s="42"/>
      <c r="C74" s="42"/>
      <c r="D74" s="42"/>
      <c r="E74" s="42"/>
      <c r="F74" s="42"/>
      <c r="G74" s="42"/>
      <c r="H74" s="42"/>
      <c r="I74" s="42"/>
      <c r="J74" s="42"/>
      <c r="K74" s="42"/>
      <c r="L74" s="42"/>
      <c r="M74" s="42"/>
      <c r="N74" s="42"/>
      <c r="O74" s="42"/>
      <c r="P74" s="42"/>
    </row>
    <row r="75" spans="2:16">
      <c r="B75" s="42"/>
      <c r="C75" s="42"/>
      <c r="D75" s="42"/>
      <c r="E75" s="42"/>
      <c r="F75" s="42"/>
      <c r="G75" s="42"/>
      <c r="H75" s="42"/>
      <c r="I75" s="42"/>
      <c r="J75" s="42"/>
      <c r="K75" s="42"/>
      <c r="L75" s="42"/>
      <c r="M75" s="42"/>
      <c r="N75" s="42"/>
      <c r="O75" s="42"/>
      <c r="P75" s="42"/>
    </row>
  </sheetData>
  <mergeCells count="32">
    <mergeCell ref="A1:T1"/>
    <mergeCell ref="A2:T2"/>
    <mergeCell ref="A3:T3"/>
    <mergeCell ref="A4:F4"/>
    <mergeCell ref="G4:P4"/>
    <mergeCell ref="Q4:T4"/>
    <mergeCell ref="A5:I5"/>
    <mergeCell ref="J5:T5"/>
    <mergeCell ref="E6:R6"/>
    <mergeCell ref="E7:R7"/>
    <mergeCell ref="E8:R8"/>
    <mergeCell ref="E9:R9"/>
    <mergeCell ref="B12:S12"/>
    <mergeCell ref="B13:S13"/>
    <mergeCell ref="B14:S14"/>
    <mergeCell ref="D15:O15"/>
    <mergeCell ref="P15:S15"/>
    <mergeCell ref="B25:S25"/>
    <mergeCell ref="B26:S26"/>
    <mergeCell ref="B27:S27"/>
    <mergeCell ref="D28:O28"/>
    <mergeCell ref="P28:Q28"/>
    <mergeCell ref="B64:S64"/>
    <mergeCell ref="B65:S65"/>
    <mergeCell ref="B66:S66"/>
    <mergeCell ref="B67:S67"/>
    <mergeCell ref="B68:S68"/>
    <mergeCell ref="B69:S69"/>
    <mergeCell ref="B15:B16"/>
    <mergeCell ref="B28:B29"/>
    <mergeCell ref="C28:C29"/>
    <mergeCell ref="B40:S6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ATTAINMENET LEVEL</vt:lpstr>
      <vt:lpstr>TEST MARKS </vt:lpstr>
      <vt:lpstr>TEST -CO </vt:lpstr>
      <vt:lpstr>Assignment CO </vt:lpstr>
      <vt:lpstr>SEE-FINAL EXAM CO</vt:lpstr>
      <vt:lpstr>TOTAL CO </vt:lpstr>
      <vt:lpstr>GRAPHS</vt:lpstr>
      <vt:lpstr>C-Sec</vt:lpstr>
      <vt:lpstr>Sheet1</vt:lpstr>
      <vt:lpstr>Sheet2</vt:lpstr>
      <vt:lpstr>Sheet3</vt:lpstr>
      <vt:lpstr>FEED BACK</vt:lpstr>
      <vt:lpstr>COURSE EXIT SURVEY-10MEL77</vt:lpstr>
      <vt:lpstr>CO ATTAINMENT</vt:lpstr>
      <vt:lpstr>CO PO   ATTAINMENT DIRECT ASSME</vt:lpstr>
      <vt:lpstr>CO PO ATTAINMENT INDIRECT ASSME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2020-03-04T06:50:04Z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