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activeTab="5"/>
  </bookViews>
  <sheets>
    <sheet name="ATTANTMENTLEVEL" sheetId="1" r:id="rId1"/>
    <sheet name="Test marks" sheetId="2" r:id="rId2"/>
    <sheet name="Test Co" sheetId="3" r:id="rId3"/>
    <sheet name="Assignment Co" sheetId="4" r:id="rId4"/>
    <sheet name="See final Co" sheetId="5" r:id="rId5"/>
    <sheet name="Total CO" sheetId="6" r:id="rId6"/>
    <sheet name="CO SURVEY (2)" sheetId="11" r:id="rId7"/>
    <sheet name="Final assessment" sheetId="8" r:id="rId8"/>
    <sheet name="CO ATTAINMENT" sheetId="9" r:id="rId9"/>
    <sheet name="CO PO   ATTAINMENT DIRECT ASSME" sheetId="12" r:id="rId10"/>
    <sheet name="CO PO ATTAINMENT INDIRECT ASSME" sheetId="13" r:id="rId11"/>
  </sheets>
  <calcPr calcId="144525"/>
</workbook>
</file>

<file path=xl/sharedStrings.xml><?xml version="1.0" encoding="utf-8"?>
<sst xmlns="http://schemas.openxmlformats.org/spreadsheetml/2006/main" count="2047" uniqueCount="566">
  <si>
    <t>DIRECT ASSESSMENT METHOD</t>
  </si>
  <si>
    <t>The method explained is a sample,</t>
  </si>
  <si>
    <t>Enter test marks first question numberwise and then change it to CO wise/directly CO wise</t>
  </si>
  <si>
    <t>Enter assignment marks CO wise ( Max 5 marks : 5marks for each CO)</t>
  </si>
  <si>
    <t>SEE- Exam marks is same for all COs of that subject</t>
  </si>
  <si>
    <t>Target may be same or different for different CO</t>
  </si>
  <si>
    <t>Target may be different for different subjects, theritical/problematic subject, ex</t>
  </si>
  <si>
    <t>tough subject</t>
  </si>
  <si>
    <t>apply formula where ever applicable/contact your dept.expert in xl sheet</t>
  </si>
  <si>
    <t>easy subject</t>
  </si>
  <si>
    <t>FOR Any clarification contact ME HOD</t>
  </si>
  <si>
    <t xml:space="preserve">Attainment Levels of COs </t>
  </si>
  <si>
    <t>Sub Code: 15ME554</t>
  </si>
  <si>
    <t>SUB: NON TRADITIONAL MACHINING</t>
  </si>
  <si>
    <t>Assessment Methods</t>
  </si>
  <si>
    <t>15ME554</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</si>
  <si>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</si>
  <si>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</si>
  <si>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</si>
  <si>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</si>
  <si>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</si>
  <si>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</si>
  <si>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</si>
  <si>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</si>
  <si>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Target-Attainment Levels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</si>
  <si>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</si>
  <si>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</si>
  <si>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</si>
  <si>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</si>
  <si>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</si>
  <si>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</si>
  <si>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NAME OF THE FACULTY :MAHESH S &amp; JAGANNATH G R</t>
  </si>
  <si>
    <t>V Semester B- Section Test marks for ODD Sem 2017-18</t>
  </si>
  <si>
    <t>Sl. No.</t>
  </si>
  <si>
    <t>Name of the student</t>
  </si>
  <si>
    <t>USN</t>
  </si>
  <si>
    <t>I INTERNALS</t>
  </si>
  <si>
    <t>II INTERNALS</t>
  </si>
  <si>
    <t>III INTERNALS</t>
  </si>
  <si>
    <t>Q1 or 2</t>
  </si>
  <si>
    <t>Q3 or4</t>
  </si>
  <si>
    <t>CO 1</t>
  </si>
  <si>
    <t>CO 2</t>
  </si>
  <si>
    <t>CO 4</t>
  </si>
  <si>
    <t>CO5</t>
  </si>
  <si>
    <t>CO 3</t>
  </si>
  <si>
    <t>CO 5</t>
  </si>
  <si>
    <t>AFTAB AHMED WALA</t>
  </si>
  <si>
    <t>1SG15ME004</t>
  </si>
  <si>
    <t>AB</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</si>
  <si>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</si>
  <si>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</si>
  <si>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</si>
  <si>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</si>
  <si>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</si>
  <si>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</si>
  <si>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</si>
  <si>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</si>
  <si>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</si>
  <si>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</si>
  <si>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</si>
  <si>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</si>
  <si>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</si>
  <si>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</si>
  <si>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</si>
  <si>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</si>
  <si>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</si>
  <si>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</si>
  <si>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</si>
  <si>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</si>
  <si>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</si>
  <si>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</si>
  <si>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</si>
  <si>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</si>
  <si>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</si>
  <si>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</si>
  <si>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</si>
  <si>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</si>
  <si>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</si>
  <si>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</si>
  <si>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</si>
  <si>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</si>
  <si>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</si>
  <si>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</si>
  <si>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</si>
  <si>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</si>
  <si>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</si>
  <si>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</si>
  <si>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</si>
  <si>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</si>
  <si>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</si>
  <si>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</si>
  <si>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</si>
  <si>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</si>
  <si>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</si>
  <si>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</si>
  <si>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</si>
  <si>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</si>
  <si>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</si>
  <si>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</si>
  <si>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</si>
  <si>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</si>
  <si>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</si>
  <si>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</si>
  <si>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</si>
  <si>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</si>
  <si>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</si>
  <si>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</si>
  <si>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</si>
  <si>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</si>
  <si>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</si>
  <si>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</si>
  <si>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</si>
  <si>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</si>
  <si>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</si>
  <si>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</si>
  <si>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</si>
  <si>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</si>
  <si>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</si>
  <si>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</si>
  <si>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</si>
  <si>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</si>
  <si>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</si>
  <si>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</si>
  <si>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</si>
  <si>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</si>
  <si>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</si>
  <si>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</si>
  <si>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</si>
  <si>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</si>
  <si>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</si>
  <si>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</si>
  <si>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</si>
  <si>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</si>
  <si>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</si>
  <si>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</si>
  <si>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</si>
  <si>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</si>
  <si>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</si>
  <si>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</si>
  <si>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</si>
  <si>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</si>
  <si>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</si>
  <si>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</si>
  <si>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</si>
  <si>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</si>
  <si>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</si>
  <si>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</si>
  <si>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</si>
  <si>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</si>
  <si>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</si>
  <si>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</si>
  <si>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</si>
  <si>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</si>
  <si>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</si>
  <si>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</si>
  <si>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</si>
  <si>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</si>
  <si>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</si>
  <si>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</si>
  <si>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</si>
  <si>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</si>
  <si>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</si>
  <si>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</si>
  <si>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</si>
  <si>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</si>
  <si>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SADANANDA LAXMINARAYAN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</si>
  <si>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</si>
  <si>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</si>
  <si>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</si>
  <si>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</si>
  <si>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</si>
  <si>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</si>
  <si>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</si>
  <si>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</si>
  <si>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</si>
  <si>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</si>
  <si>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</si>
  <si>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</si>
  <si>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</si>
  <si>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</si>
  <si>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</si>
  <si>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</si>
  <si>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</si>
  <si>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</si>
  <si>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</si>
  <si>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</si>
  <si>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</si>
  <si>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</si>
  <si>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</si>
  <si>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</si>
  <si>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</si>
  <si>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</si>
  <si>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</si>
  <si>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</si>
  <si>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</si>
  <si>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</si>
  <si>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</si>
  <si>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</si>
  <si>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</si>
  <si>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</si>
  <si>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</si>
  <si>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</si>
  <si>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</si>
  <si>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</si>
  <si>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</si>
  <si>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</si>
  <si>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</si>
  <si>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</si>
  <si>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</si>
  <si>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</si>
  <si>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</si>
  <si>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</si>
  <si>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</si>
  <si>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</si>
  <si>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</si>
  <si>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</si>
  <si>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</si>
  <si>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</si>
  <si>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</si>
  <si>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</si>
  <si>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</si>
  <si>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</si>
  <si>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</si>
  <si>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</si>
  <si>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</si>
  <si>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</si>
  <si>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</si>
  <si>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</si>
  <si>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</si>
  <si>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</si>
  <si>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</si>
  <si>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VENKATRAMAN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</si>
  <si>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</si>
  <si>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</si>
  <si>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</si>
  <si>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</si>
  <si>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</si>
  <si>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</si>
  <si>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</si>
  <si>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</si>
  <si>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</si>
  <si>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</si>
  <si>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</si>
  <si>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</si>
  <si>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</si>
  <si>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</si>
  <si>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</si>
  <si>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</si>
  <si>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</si>
  <si>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</si>
  <si>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</si>
  <si>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</si>
  <si>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</si>
  <si>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SANATH K S</t>
  </si>
  <si>
    <t>1SG16ME436</t>
  </si>
  <si>
    <t>SHARATH C G</t>
  </si>
  <si>
    <t>1SG16ME437</t>
  </si>
  <si>
    <t>SHRAVANI S</t>
  </si>
  <si>
    <t>1SG16ME438</t>
  </si>
  <si>
    <t>SHREERAM A</t>
  </si>
  <si>
    <t>1SG16ME439</t>
  </si>
  <si>
    <t>SHRIDHAR A S</t>
  </si>
  <si>
    <t>1SG16ME440</t>
  </si>
  <si>
    <t>VIJAY M R</t>
  </si>
  <si>
    <t>1SG16ME442</t>
  </si>
  <si>
    <t>VINAY M</t>
  </si>
  <si>
    <t>1SG16ME443</t>
  </si>
  <si>
    <t>YASHAVANTH A S</t>
  </si>
  <si>
    <t>1SG16ME444</t>
  </si>
  <si>
    <t xml:space="preserve">                                                                                          SUB:   NON TRADITIONAL MACHINING</t>
  </si>
  <si>
    <t>TARGET: 70% OF STUDENTS TO SCORE 50% and ABOVE</t>
  </si>
  <si>
    <t>ATTAINMENT (%)</t>
  </si>
  <si>
    <t>Y OR N</t>
  </si>
  <si>
    <t>I</t>
  </si>
  <si>
    <t>II</t>
  </si>
  <si>
    <t>III</t>
  </si>
  <si>
    <t>II &amp; III</t>
  </si>
  <si>
    <t xml:space="preserve"> III</t>
  </si>
  <si>
    <t>CO3</t>
  </si>
  <si>
    <t>Y</t>
  </si>
  <si>
    <t>N</t>
  </si>
  <si>
    <t>NO OF Y</t>
  </si>
  <si>
    <t>ATTAINMENT</t>
  </si>
  <si>
    <t>CO1</t>
  </si>
  <si>
    <t>CO2</t>
  </si>
  <si>
    <t>CO4</t>
  </si>
  <si>
    <t>IA MARKS ATTAINMENT</t>
  </si>
  <si>
    <t xml:space="preserve">                                                                                            SUB:   NON TRADITIONAL MACHINING</t>
  </si>
  <si>
    <t>TARGET: 90% OF STUDENTS TO SCORE 80% and ABOVE</t>
  </si>
  <si>
    <t>ASSIGNMENT ATTAINMENT (%)</t>
  </si>
  <si>
    <t>ASSIGNMEENT  MARKS ATTAINMENT</t>
  </si>
  <si>
    <t xml:space="preserve">                                     SUB:   NON TRADITIONAL MACHINING</t>
  </si>
  <si>
    <t>TARGET: 70% OF STUDENTS TO SCORE 40% and ABOVE</t>
  </si>
  <si>
    <t>EXAM MARKS OBTAINED(same for all COs)</t>
  </si>
  <si>
    <t>MAX. MARKS</t>
  </si>
  <si>
    <t>EXAM ATTAINMENT</t>
  </si>
  <si>
    <t>Equal weigtage to TEST, ASSIGNMENT &amp; EXAM MARKS</t>
  </si>
  <si>
    <t>TARGET: 70% ATTAINMENT</t>
  </si>
  <si>
    <t>Assignment ATTAINMENT</t>
  </si>
  <si>
    <t>AVARAGE</t>
  </si>
  <si>
    <t>ATTAINMENT of COs</t>
  </si>
  <si>
    <t>SAMPLE</t>
  </si>
  <si>
    <t>NEXT ACADEMIC YEAR TARGET CAN BE: 80%</t>
  </si>
  <si>
    <t>SAPTHAGIRI COLLEGE OF ENGINEERING, BENGALURU - 57.</t>
  </si>
  <si>
    <t>DEPARTMENT OF MECHANICAL ENGINEERING</t>
  </si>
  <si>
    <t>COURSE EXIT SURVEY (ODD SEM. 2017-18)</t>
  </si>
  <si>
    <t>SEM &amp; SEC: 5 A&amp; B SEC</t>
  </si>
  <si>
    <t>Subject: NON TRADITIONAL  MACHINING</t>
  </si>
  <si>
    <t>Subject Code: 15ME554</t>
  </si>
  <si>
    <r>
      <rPr>
        <b/>
        <sz val="16"/>
        <color indexed="8"/>
        <rFont val="Arial"/>
        <charset val="134"/>
      </rPr>
      <t>NOTE:</t>
    </r>
    <r>
      <rPr>
        <sz val="16"/>
        <color indexed="8"/>
        <rFont val="Arial"/>
        <charset val="134"/>
      </rPr>
      <t xml:space="preserve"> This survey is obtained through google Forms</t>
    </r>
  </si>
  <si>
    <t>SL NO</t>
  </si>
  <si>
    <t>Timestamp</t>
  </si>
  <si>
    <t>NAME</t>
  </si>
  <si>
    <t>USM</t>
  </si>
  <si>
    <t>CO1:Are you able to explain the different types of Non-traditional Machining processes and their selection process?</t>
  </si>
  <si>
    <t>CO2:Are you able to describe Ultrasonic machining, Abrasive Jet machining and Water Jet machining?</t>
  </si>
  <si>
    <t>CO3:Are you able to describe Electrochemical machining and Chemical machining?</t>
  </si>
  <si>
    <t>CO4:Are you able to explain the concepts with process characteristics of Electrical discharge machining and plasma arc machining?</t>
  </si>
  <si>
    <t>CO5:Are you able to illustrate Laser beam machining and Electron beam machining?</t>
  </si>
  <si>
    <t>2018/06/11 2:05:18 PM GMT+5:30</t>
  </si>
  <si>
    <t>Praveen S</t>
  </si>
  <si>
    <t>2018/06/11 2:06:08 PM GMT+5:30</t>
  </si>
  <si>
    <t>Poorvik S</t>
  </si>
  <si>
    <t>2018/06/11 2:10:23 PM GMT+5:30</t>
  </si>
  <si>
    <t>Ravikudlappacheluwadi</t>
  </si>
  <si>
    <t>2018/06/11 2:11:23 PM GMT+5:30</t>
  </si>
  <si>
    <t>John Partick G</t>
  </si>
  <si>
    <t>2018/06/11 2:13:11 PM GMT+5:30</t>
  </si>
  <si>
    <t>2018/06/11 2:14:47 PM GMT+5:30</t>
  </si>
  <si>
    <t>2018/06/11 2:23:01 PM GMT+5:30</t>
  </si>
  <si>
    <t>Aftab Ahmed Madar Wala</t>
  </si>
  <si>
    <t>2018/06/11 2:28:59 PM GMT+5:30</t>
  </si>
  <si>
    <t xml:space="preserve">Kushal s </t>
  </si>
  <si>
    <t>1sg14me051</t>
  </si>
  <si>
    <t>2018/06/11 2:32:58 PM GMT+5:30</t>
  </si>
  <si>
    <t>Hemanth.L</t>
  </si>
  <si>
    <t>1sg16me409</t>
  </si>
  <si>
    <t>2018/06/11 2:37:12 PM GMT+5:30</t>
  </si>
  <si>
    <t xml:space="preserve">Dilip </t>
  </si>
  <si>
    <t>2018/06/11 2:50:21 PM GMT+5:30</t>
  </si>
  <si>
    <t>Punith A.N</t>
  </si>
  <si>
    <t>1sg16me429</t>
  </si>
  <si>
    <t>2018/06/11 3:03:12 PM GMT+5:30</t>
  </si>
  <si>
    <t>Mounesh</t>
  </si>
  <si>
    <t>1sg16me421</t>
  </si>
  <si>
    <t>2018/06/11 3:15:21 PM GMT+5:30</t>
  </si>
  <si>
    <t>Dhanush N</t>
  </si>
  <si>
    <t>2018/06/11 3:21:25 PM GMT+5:30</t>
  </si>
  <si>
    <t>Raghava Surya M</t>
  </si>
  <si>
    <t>1sg15me071</t>
  </si>
  <si>
    <t>2018/06/11 3:21:39 PM GMT+5:30</t>
  </si>
  <si>
    <t>Kushal S</t>
  </si>
  <si>
    <t>1sg15me049</t>
  </si>
  <si>
    <t>2018/06/11 3:24:24 PM GMT+5:30</t>
  </si>
  <si>
    <t>Praveen N S</t>
  </si>
  <si>
    <t>2018/06/11 3:26:03 PM GMT+5:30</t>
  </si>
  <si>
    <t>Darshan M E</t>
  </si>
  <si>
    <t>2018/06/11 3:38:29 PM GMT+5:30</t>
  </si>
  <si>
    <t>Madan kumar L</t>
  </si>
  <si>
    <t>1sg15me052</t>
  </si>
  <si>
    <t>2018/06/11 3:41:36 PM GMT+5:30</t>
  </si>
  <si>
    <t>Shubham Majhi</t>
  </si>
  <si>
    <t>2018/06/11 3:42:41 PM GMT+5:30</t>
  </si>
  <si>
    <t>Nischith A.G.</t>
  </si>
  <si>
    <t>2018/06/11 3:46:10 PM GMT+5:30</t>
  </si>
  <si>
    <t>Sukruth c</t>
  </si>
  <si>
    <t>1sg15me095</t>
  </si>
  <si>
    <t>2018/06/11 4:27:00 PM GMT+5:30</t>
  </si>
  <si>
    <t>Sandeep RP</t>
  </si>
  <si>
    <t>2018/06/11 4:41:06 PM GMT+5:30</t>
  </si>
  <si>
    <t xml:space="preserve">Aman </t>
  </si>
  <si>
    <t>1sg15me009</t>
  </si>
  <si>
    <t>2018/06/11 4:51:14 PM GMT+5:30</t>
  </si>
  <si>
    <t>Amith R</t>
  </si>
  <si>
    <t xml:space="preserve">1SG15ME010 </t>
  </si>
  <si>
    <t>2018/06/11 4:51:46 PM GMT+5:30</t>
  </si>
  <si>
    <t>Pradeep.B.N</t>
  </si>
  <si>
    <t>2018/06/11 4:54:38 PM GMT+5:30</t>
  </si>
  <si>
    <t>Manjunath A Nilugal</t>
  </si>
  <si>
    <t>1sg16me417</t>
  </si>
  <si>
    <t>2018/06/11 5:04:48 PM GMT+5:30</t>
  </si>
  <si>
    <t>c karthik</t>
  </si>
  <si>
    <t>1sg15me018</t>
  </si>
  <si>
    <t>2018/06/11 5:12:03 PM GMT+5:30</t>
  </si>
  <si>
    <t>CHETHAN IP</t>
  </si>
  <si>
    <t>2018/06/11 5:18:36 PM GMT+5:30</t>
  </si>
  <si>
    <t>Rajesha K H</t>
  </si>
  <si>
    <t>Â¹SG16ME431</t>
  </si>
  <si>
    <t>2018/06/11 5:20:59 PM GMT+5:30</t>
  </si>
  <si>
    <t>Nagarjun S Takkalaki</t>
  </si>
  <si>
    <t>2018/06/11 5:49:41 PM GMT+5:30</t>
  </si>
  <si>
    <t>Manjunath M</t>
  </si>
  <si>
    <t>1sg15me053</t>
  </si>
  <si>
    <t>2018/06/11 5:49:51 PM GMT+5:30</t>
  </si>
  <si>
    <t>DIVYA.C.N</t>
  </si>
  <si>
    <t xml:space="preserve">1SG15ME031 </t>
  </si>
  <si>
    <t>2018/06/11 5:50:41 PM GMT+5:30</t>
  </si>
  <si>
    <t>Darshan V V</t>
  </si>
  <si>
    <t>2018/06/11 7:23:28 PM GMT+5:30</t>
  </si>
  <si>
    <t>Rajath G Moodithaya</t>
  </si>
  <si>
    <t>2018/06/11 7:32:00 PM GMT+5:30</t>
  </si>
  <si>
    <t>Akshay S</t>
  </si>
  <si>
    <t>2018/06/11 8:48:46 PM GMT+5:30</t>
  </si>
  <si>
    <t>Manish Rao. S</t>
  </si>
  <si>
    <t>2018/06/11 9:01:35 PM GMT+5:30</t>
  </si>
  <si>
    <t xml:space="preserve">KESHAVAPRASHANTH S </t>
  </si>
  <si>
    <t>2018/06/11 9:10:52 PM GMT+5:30</t>
  </si>
  <si>
    <t>2018/06/11 9:24:25 PM GMT+5:30</t>
  </si>
  <si>
    <t>Pratheek S</t>
  </si>
  <si>
    <t>1sg15me067</t>
  </si>
  <si>
    <t>2018/06/11 9:38:18 PM GMT+5:30</t>
  </si>
  <si>
    <t>2018/06/11 9:54:16 PM GMT+5:30</t>
  </si>
  <si>
    <t>Rahul N Dixit</t>
  </si>
  <si>
    <t>2018/06/11 10:01:45 PM GMT+5:30</t>
  </si>
  <si>
    <t>Nagaraj bhat</t>
  </si>
  <si>
    <t>2018/06/12 9:08:56 AM GMT+5:30</t>
  </si>
  <si>
    <t>Jai krishna J</t>
  </si>
  <si>
    <t xml:space="preserve">1SG16ME410 </t>
  </si>
  <si>
    <t>2018/06/12 10:01:05 AM GMT+5:30</t>
  </si>
  <si>
    <t>Pawan C</t>
  </si>
  <si>
    <t>1sg15me064</t>
  </si>
  <si>
    <t>2018/06/12 10:05:54 AM GMT+5:30</t>
  </si>
  <si>
    <t xml:space="preserve">kishan Sharma </t>
  </si>
  <si>
    <t>1sg15me044</t>
  </si>
  <si>
    <t>2018/06/12 10:39:55 AM GMT+5:30</t>
  </si>
  <si>
    <t>SHRIDHAR  A S</t>
  </si>
  <si>
    <t>2018/06/12 11:24:23 AM GMT+5:30</t>
  </si>
  <si>
    <t>2018/06/12 11:32:14 AM GMT+5:30</t>
  </si>
  <si>
    <t>Ramesh P</t>
  </si>
  <si>
    <t>2018/06/12 12:03:04 PM GMT+5:30</t>
  </si>
  <si>
    <t>Arjun S</t>
  </si>
  <si>
    <t>1sg15me013</t>
  </si>
  <si>
    <t>2018/06/12 1:34:53 PM GMT+5:30</t>
  </si>
  <si>
    <t>Hemanth Kumar T</t>
  </si>
  <si>
    <t>2018/06/12 1:46:20 PM GMT+5:30</t>
  </si>
  <si>
    <t>Syed abeed</t>
  </si>
  <si>
    <t>1sg15me099</t>
  </si>
  <si>
    <t>2018/06/12 10:35:18 PM GMT+5:30</t>
  </si>
  <si>
    <t>chandruchud s</t>
  </si>
  <si>
    <t>1sg14me025</t>
  </si>
  <si>
    <t>2018/06/13 3:12:38 PM GMT+5:30</t>
  </si>
  <si>
    <t>Bharath v</t>
  </si>
  <si>
    <t>1sg15me017</t>
  </si>
  <si>
    <t>2018/06/13 4:32:41 PM GMT+5:30</t>
  </si>
  <si>
    <t>Halaswamy cm</t>
  </si>
  <si>
    <t>1sg16me407</t>
  </si>
  <si>
    <t>2018/06/14 9:24:51 AM GMT+5:30</t>
  </si>
  <si>
    <t>Mithun Raghunandan</t>
  </si>
  <si>
    <t>1SG15ME05&amp;</t>
  </si>
  <si>
    <t>2018/06/14 9:26:22 AM GMT+5:30</t>
  </si>
  <si>
    <t>Gyanendra Kumar Gupta</t>
  </si>
  <si>
    <t>2018/06/14 9:26:31 AM GMT+5:30</t>
  </si>
  <si>
    <t>Kumar pg</t>
  </si>
  <si>
    <t>1sg15me046</t>
  </si>
  <si>
    <t>2018/06/14 11:47:14 AM GMT+5:30</t>
  </si>
  <si>
    <t>Dhanraj M</t>
  </si>
  <si>
    <t>1sg15me025</t>
  </si>
  <si>
    <t>2018/06/14 1:10:28 PM GMT+5:30</t>
  </si>
  <si>
    <t>Ayan Guha Roy</t>
  </si>
  <si>
    <t>1sg15me015</t>
  </si>
  <si>
    <t>2018/06/14 4:02:41 PM GMT+5:30</t>
  </si>
  <si>
    <t>Devaraj hiremath</t>
  </si>
  <si>
    <t>1sg15me023</t>
  </si>
  <si>
    <t>2018/06/15 9:51:23 AM GMT+5:30</t>
  </si>
  <si>
    <t>Sadananda Laxminarayan Hegde</t>
  </si>
  <si>
    <t>2018/06/15 7:48:38 PM GMT+5:30</t>
  </si>
  <si>
    <t>Prashanth kumar V</t>
  </si>
  <si>
    <t>No. of graded "0"</t>
  </si>
  <si>
    <t>No. of graded "1"</t>
  </si>
  <si>
    <t>No. of graded "2"</t>
  </si>
  <si>
    <t>No. of graded "3"</t>
  </si>
  <si>
    <t>No. of graded "4"</t>
  </si>
  <si>
    <t>No. of graded "5"</t>
  </si>
  <si>
    <t xml:space="preserve"> CO-PO ATTAINMENT (ODD SEM. 2017-18)</t>
  </si>
  <si>
    <r>
      <rPr>
        <sz val="16"/>
        <color rgb="FF000000"/>
        <rFont val="Arial"/>
        <charset val="134"/>
      </rPr>
      <t xml:space="preserve">Subject: </t>
    </r>
    <r>
      <rPr>
        <b/>
        <sz val="16"/>
        <color indexed="8"/>
        <rFont val="Arial"/>
        <charset val="134"/>
      </rPr>
      <t>NON TRADITIONAL  MACHINING</t>
    </r>
  </si>
  <si>
    <r>
      <rPr>
        <sz val="16"/>
        <color rgb="FF000000"/>
        <rFont val="Arial"/>
        <charset val="134"/>
      </rPr>
      <t xml:space="preserve">Subject Code: </t>
    </r>
    <r>
      <rPr>
        <b/>
        <sz val="16"/>
        <color indexed="8"/>
        <rFont val="Arial"/>
        <charset val="134"/>
      </rPr>
      <t>15ME554</t>
    </r>
  </si>
  <si>
    <t>CO No.</t>
  </si>
  <si>
    <t>CO description</t>
  </si>
  <si>
    <t>Course Exit Survey Questions</t>
  </si>
  <si>
    <t>No. of students given the ratings</t>
  </si>
  <si>
    <t>Total Responses</t>
  </si>
  <si>
    <t>Weighted Average</t>
  </si>
  <si>
    <t>CO Max. Count</t>
  </si>
  <si>
    <t>%age CO attainment</t>
  </si>
  <si>
    <t>Student will be able to  explain the different types of Non-traditional Machining processes and their selection process</t>
  </si>
  <si>
    <t>Are you able to explain the different types of Non-traditional Machining processes and their selection process?</t>
  </si>
  <si>
    <t>Studen will be able to describe Ultrasonic machining, Abrasive Jet machining and Water Jet machining.</t>
  </si>
  <si>
    <t>Are you able to describe Ultrasonic machining, Abrasive Jet machining and Water Jet machining?</t>
  </si>
  <si>
    <t>Studen will be able to describe Electrochemical machining and Chemical machining.</t>
  </si>
  <si>
    <t>Are you able to describe Electrochemical machining and Chemical machining?</t>
  </si>
  <si>
    <t>Student will be able to explain the concepts with process characteristics of Electrical discharge machining and plasma arc machining.</t>
  </si>
  <si>
    <t>Are you able to explain the concepts with process characteristics of Electrical discharge machining and plasma arc machining?</t>
  </si>
  <si>
    <t>Student will be able to  illustrate Laser beam machining and Electron beam machining.</t>
  </si>
  <si>
    <t>Are you able to illustrate Laser beam machining and Electron beam machining?</t>
  </si>
  <si>
    <t>COs</t>
  </si>
  <si>
    <t>CO Max. count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</si>
  <si>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</si>
  <si>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</si>
  <si>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</si>
  <si>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</si>
  <si>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</si>
  <si>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</si>
  <si>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</si>
  <si>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CO-PO ATTAINMENT (ODD SEM. 2017-18)</t>
  </si>
  <si>
    <t>Subject:NON TRADITIONAL  MACHINING</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</si>
  <si>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</si>
  <si>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</si>
  <si>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</si>
  <si>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</si>
  <si>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</si>
  <si>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</si>
  <si>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</si>
  <si>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</si>
  <si>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</si>
  <si>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</si>
  <si>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</si>
  <si>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</si>
  <si>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</si>
  <si>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</si>
  <si>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1,2,6,7,12</t>
  </si>
  <si>
    <t>YES</t>
  </si>
  <si>
    <t>1,2,4,7,9,10,12</t>
  </si>
  <si>
    <t>1,2,7,9,10,12</t>
  </si>
  <si>
    <t>1,2,3,7,9,10,12</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</si>
  <si>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</si>
  <si>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</si>
  <si>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</si>
  <si>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</si>
  <si>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</si>
  <si>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 xml:space="preserve">Note:  1 = Slight(low)   2 = Moderate (Medium)    3 = Substantial (High)   </t>
  </si>
  <si>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</si>
  <si>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</si>
  <si>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</si>
  <si>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</si>
  <si>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</si>
  <si>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</si>
  <si>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</si>
  <si>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</si>
  <si>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</si>
  <si>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</si>
  <si>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</si>
  <si>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</si>
  <si>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</si>
  <si>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</si>
  <si>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</si>
  <si>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</si>
  <si>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</si>
  <si>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</si>
  <si>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</si>
  <si>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</si>
  <si>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</si>
  <si>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</si>
  <si>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</si>
  <si>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CO-4</t>
  </si>
  <si>
    <t>CO-5</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</si>
  <si>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</si>
  <si>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</si>
  <si>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charset val="134"/>
      </rPr>
      <t>CO1</t>
    </r>
    <r>
      <rPr>
        <sz val="12"/>
        <color indexed="8"/>
        <rFont val="Times New Roman"/>
        <charset val="134"/>
      </rPr>
      <t xml:space="preserve"> :  Explain the different types of Non-traditional Machining  processes and their selection process </t>
    </r>
  </si>
  <si>
    <r>
      <rPr>
        <b/>
        <sz val="12"/>
        <color rgb="FF000000"/>
        <rFont val="Times New Roman"/>
        <charset val="134"/>
      </rPr>
      <t>CO2:</t>
    </r>
    <r>
      <rPr>
        <sz val="12"/>
        <color indexed="8"/>
        <rFont val="Times New Roman"/>
        <charset val="134"/>
      </rPr>
      <t xml:space="preserve"> Describe Ultrasonic machining, Abrasive Jet machining and Water Jet machining</t>
    </r>
  </si>
  <si>
    <r>
      <rPr>
        <b/>
        <sz val="12"/>
        <color rgb="FF000000"/>
        <rFont val="Times New Roman"/>
        <charset val="134"/>
      </rPr>
      <t>CO3</t>
    </r>
    <r>
      <rPr>
        <sz val="12"/>
        <color indexed="8"/>
        <rFont val="Times New Roman"/>
        <charset val="134"/>
      </rPr>
      <t xml:space="preserve">: </t>
    </r>
    <r>
      <rPr>
        <sz val="11"/>
        <color indexed="8"/>
        <rFont val="Calibri"/>
        <charset val="134"/>
      </rPr>
      <t xml:space="preserve"> </t>
    </r>
    <r>
      <rPr>
        <sz val="12"/>
        <color indexed="8"/>
        <rFont val="Times New Roman"/>
        <charset val="134"/>
      </rPr>
      <t>Describe Electrochemical machining and Chemical machining</t>
    </r>
  </si>
  <si>
    <r>
      <rPr>
        <b/>
        <sz val="14"/>
        <color indexed="8"/>
        <rFont val="Calibri"/>
        <charset val="134"/>
      </rPr>
      <t>CO4:</t>
    </r>
    <r>
      <rPr>
        <sz val="11"/>
        <color indexed="8"/>
        <rFont val="Cambria"/>
        <charset val="134"/>
      </rPr>
      <t xml:space="preserve"> </t>
    </r>
    <r>
      <rPr>
        <sz val="12"/>
        <color indexed="8"/>
        <rFont val="Times New Roman"/>
        <charset val="134"/>
      </rPr>
      <t>Explain the concepts with process characteristics of Electrical discharge machining and plasma arc machining</t>
    </r>
  </si>
  <si>
    <r>
      <rPr>
        <b/>
        <sz val="12"/>
        <color theme="1"/>
        <rFont val="Times New Roman"/>
        <charset val="134"/>
      </rPr>
      <t xml:space="preserve">CO5. </t>
    </r>
    <r>
      <rPr>
        <sz val="12"/>
        <color theme="1"/>
        <rFont val="Times New Roman"/>
        <charset val="134"/>
      </rPr>
      <t xml:space="preserve"> Illustrate Laser beam machining and Electron beam machining</t>
    </r>
  </si>
  <si>
    <r>
      <rPr>
        <b/>
        <sz val="10"/>
        <color indexed="8"/>
        <rFont val="Arial"/>
        <charset val="134"/>
      </rPr>
      <t xml:space="preserve">PROGRAM SPECIFIC OUTCOMES   </t>
    </r>
    <r>
      <rPr>
        <sz val="10"/>
        <color indexed="8"/>
        <rFont val="Arial"/>
        <charset val="134"/>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</si>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</sst>
</file>

<file path=xl/styles.xml><?xml version="1.0" encoding="utf-8"?>
<styleSheet xmlns="http://schemas.openxmlformats.org/spreadsheetml/2006/main">
  <numFmts count="4">
    <numFmt numFmtId="44" formatCode="_(&quot;$&quot;* #,##0.00_);_(&quot;$&quot;* \(#,##0.00\);_(&quot;$&quot;* &quot;-&quot;??_);_(@_)"/>
    <numFmt numFmtId="176" formatCode="_ * #,##0_ ;_ * \-#,##0_ ;_ * &quot;-&quot;_ ;_ @_ "/>
    <numFmt numFmtId="177" formatCode="_ * #,##0.00_ ;_ * \-#,##0.00_ ;_ * &quot;-&quot;??_ ;_ @_ "/>
    <numFmt numFmtId="42" formatCode="_(&quot;$&quot;* #,##0_);_(&quot;$&quot;* \(#,##0\);_(&quot;$&quot;* &quot;-&quot;_);_(@_)"/>
  </numFmts>
  <fonts count="70">
    <font>
      <sz val="11"/>
      <color theme="1"/>
      <name val="Calibri"/>
      <charset val="134"/>
      <scheme val="minor"/>
    </font>
    <font>
      <sz val="16"/>
      <color rgb="FF000000"/>
      <name val="Arial"/>
      <charset val="134"/>
    </font>
    <font>
      <b/>
      <u/>
      <sz val="16"/>
      <color rgb="FF000000"/>
      <name val="Arial"/>
      <charset val="134"/>
    </font>
    <font>
      <sz val="14"/>
      <color rgb="FF000000"/>
      <name val="Arial"/>
      <charset val="134"/>
    </font>
    <font>
      <b/>
      <sz val="12"/>
      <color rgb="FF000000"/>
      <name val="Arial"/>
      <charset val="134"/>
    </font>
    <font>
      <sz val="12"/>
      <color rgb="FF000000"/>
      <name val="Arial"/>
      <charset val="134"/>
    </font>
    <font>
      <b/>
      <sz val="14"/>
      <color indexed="8"/>
      <name val="Calibri"/>
      <charset val="134"/>
    </font>
    <font>
      <sz val="14"/>
      <color indexed="8"/>
      <name val="Arial"/>
      <charset val="134"/>
    </font>
    <font>
      <b/>
      <sz val="12"/>
      <color rgb="FF000000"/>
      <name val="Calibri"/>
      <charset val="134"/>
    </font>
    <font>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0"/>
      <color indexed="8"/>
      <name val="Arial"/>
      <charset val="134"/>
    </font>
    <font>
      <b/>
      <sz val="12"/>
      <color rgb="FF000000"/>
      <name val="Times New Roman"/>
      <charset val="134"/>
    </font>
    <font>
      <sz val="12"/>
      <color indexed="8"/>
      <name val="Arial"/>
      <charset val="134"/>
    </font>
    <font>
      <b/>
      <sz val="11"/>
      <color indexed="8"/>
      <name val="Calibri"/>
      <charset val="134"/>
    </font>
    <font>
      <b/>
      <sz val="12"/>
      <color theme="1"/>
      <name val="Times New Roman"/>
      <charset val="134"/>
    </font>
    <font>
      <sz val="12"/>
      <color theme="1"/>
      <name val="Arial"/>
      <charset val="134"/>
    </font>
    <font>
      <b/>
      <sz val="10"/>
      <color rgb="FF000000"/>
      <name val="Arial"/>
      <charset val="134"/>
    </font>
    <font>
      <b/>
      <sz val="12"/>
      <color indexed="8"/>
      <name val="Calibri"/>
      <charset val="134"/>
    </font>
    <font>
      <sz val="12"/>
      <color indexed="8"/>
      <name val="Calibri"/>
      <charset val="134"/>
    </font>
    <font>
      <b/>
      <sz val="12"/>
      <color indexed="8"/>
      <name val="Arial"/>
      <charset val="134"/>
    </font>
    <font>
      <b/>
      <sz val="11"/>
      <color rgb="FF000000"/>
      <name val="Arial"/>
      <charset val="134"/>
    </font>
    <font>
      <b/>
      <sz val="10"/>
      <color indexed="8"/>
      <name val="Arial"/>
      <charset val="134"/>
    </font>
    <font>
      <b/>
      <sz val="11"/>
      <color theme="1"/>
      <name val="Calibri"/>
      <charset val="134"/>
      <scheme val="minor"/>
    </font>
    <font>
      <sz val="11"/>
      <color rgb="FF000000"/>
      <name val="Arial"/>
      <charset val="134"/>
    </font>
    <font>
      <sz val="11"/>
      <color indexed="8"/>
      <name val="Arial"/>
      <charset val="134"/>
    </font>
    <font>
      <sz val="12"/>
      <color rgb="FF000000"/>
      <name val="Cambria"/>
      <charset val="134"/>
      <scheme val="major"/>
    </font>
    <font>
      <b/>
      <sz val="12"/>
      <color rgb="FF000000"/>
      <name val="Cambria"/>
      <charset val="134"/>
      <scheme val="major"/>
    </font>
    <font>
      <b/>
      <sz val="16"/>
      <color rgb="FF000000"/>
      <name val="Cambria"/>
      <charset val="134"/>
      <scheme val="major"/>
    </font>
    <font>
      <b/>
      <sz val="18"/>
      <color indexed="8"/>
      <name val="Arial"/>
      <charset val="134"/>
    </font>
    <font>
      <b/>
      <sz val="24"/>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sz val="16"/>
      <color rgb="FF000000"/>
      <name val="Cambria"/>
      <charset val="134"/>
      <scheme val="major"/>
    </font>
    <font>
      <sz val="12"/>
      <color rgb="FF000000"/>
      <name val="Times New Roman"/>
      <charset val="134"/>
    </font>
    <font>
      <sz val="10"/>
      <color rgb="FF000000"/>
      <name val="Arial"/>
      <charset val="134"/>
    </font>
    <font>
      <sz val="12"/>
      <color theme="1"/>
      <name val="Calibri"/>
      <charset val="134"/>
      <scheme val="minor"/>
    </font>
    <font>
      <sz val="14"/>
      <color theme="1"/>
      <name val="Calibri"/>
      <charset val="134"/>
      <scheme val="minor"/>
    </font>
    <font>
      <b/>
      <sz val="14"/>
      <color theme="1"/>
      <name val="Calibri"/>
      <charset val="134"/>
      <scheme val="minor"/>
    </font>
    <font>
      <sz val="11"/>
      <color rgb="FF9C0006"/>
      <name val="Calibri"/>
      <charset val="0"/>
      <scheme val="minor"/>
    </font>
    <font>
      <sz val="11"/>
      <color rgb="FFFF0000"/>
      <name val="Calibri"/>
      <charset val="0"/>
      <scheme val="minor"/>
    </font>
    <font>
      <b/>
      <sz val="13"/>
      <color theme="3"/>
      <name val="Calibri"/>
      <charset val="134"/>
      <scheme val="minor"/>
    </font>
    <font>
      <b/>
      <sz val="11"/>
      <color rgb="FFFFFFFF"/>
      <name val="Calibri"/>
      <charset val="0"/>
      <scheme val="minor"/>
    </font>
    <font>
      <b/>
      <sz val="11"/>
      <color theme="3"/>
      <name val="Calibri"/>
      <charset val="134"/>
      <scheme val="minor"/>
    </font>
    <font>
      <i/>
      <sz val="11"/>
      <color rgb="FF7F7F7F"/>
      <name val="Calibri"/>
      <charset val="0"/>
      <scheme val="minor"/>
    </font>
    <font>
      <u/>
      <sz val="11"/>
      <color rgb="FF800080"/>
      <name val="Calibri"/>
      <charset val="0"/>
      <scheme val="minor"/>
    </font>
    <font>
      <b/>
      <sz val="15"/>
      <color theme="3"/>
      <name val="Calibri"/>
      <charset val="134"/>
      <scheme val="minor"/>
    </font>
    <font>
      <b/>
      <sz val="18"/>
      <color theme="3"/>
      <name val="Calibri"/>
      <charset val="134"/>
      <scheme val="minor"/>
    </font>
    <font>
      <u/>
      <sz val="11"/>
      <color rgb="FF0000FF"/>
      <name val="Calibri"/>
      <charset val="0"/>
      <scheme val="minor"/>
    </font>
    <font>
      <sz val="11"/>
      <color theme="1"/>
      <name val="Calibri"/>
      <charset val="0"/>
      <scheme val="minor"/>
    </font>
    <font>
      <sz val="11"/>
      <color theme="0"/>
      <name val="Calibri"/>
      <charset val="0"/>
      <scheme val="minor"/>
    </font>
    <font>
      <sz val="11"/>
      <color rgb="FF006100"/>
      <name val="Calibri"/>
      <charset val="0"/>
      <scheme val="minor"/>
    </font>
    <font>
      <b/>
      <sz val="11"/>
      <color rgb="FF3F3F3F"/>
      <name val="Calibri"/>
      <charset val="0"/>
      <scheme val="minor"/>
    </font>
    <font>
      <sz val="11"/>
      <color rgb="FF3F3F76"/>
      <name val="Calibri"/>
      <charset val="0"/>
      <scheme val="minor"/>
    </font>
    <font>
      <b/>
      <sz val="11"/>
      <color rgb="FFFA7D00"/>
      <name val="Calibri"/>
      <charset val="0"/>
      <scheme val="minor"/>
    </font>
    <font>
      <sz val="11"/>
      <color rgb="FFFA7D00"/>
      <name val="Calibri"/>
      <charset val="0"/>
      <scheme val="minor"/>
    </font>
    <font>
      <b/>
      <sz val="11"/>
      <color theme="1"/>
      <name val="Calibri"/>
      <charset val="0"/>
      <scheme val="minor"/>
    </font>
    <font>
      <sz val="11"/>
      <color rgb="FF9C6500"/>
      <name val="Calibri"/>
      <charset val="0"/>
      <scheme val="minor"/>
    </font>
    <font>
      <b/>
      <sz val="16"/>
      <color indexed="8"/>
      <name val="Arial"/>
      <charset val="134"/>
    </font>
    <font>
      <sz val="12"/>
      <color indexed="8"/>
      <name val="Times New Roman"/>
      <charset val="134"/>
    </font>
    <font>
      <sz val="11"/>
      <color indexed="8"/>
      <name val="Cambria"/>
      <charset val="134"/>
    </font>
    <font>
      <sz val="12"/>
      <color theme="1"/>
      <name val="Times New Roman"/>
      <charset val="134"/>
    </font>
    <font>
      <sz val="16"/>
      <color indexed="8"/>
      <name val="Arial"/>
      <charset val="134"/>
    </font>
    <font>
      <b/>
      <sz val="11"/>
      <color indexed="8"/>
      <name val="Arial"/>
      <charset val="134"/>
    </font>
  </fonts>
  <fills count="41">
    <fill>
      <patternFill patternType="none"/>
    </fill>
    <fill>
      <patternFill patternType="gray125"/>
    </fill>
    <fill>
      <patternFill patternType="solid">
        <fgColor rgb="FFF2F2F2"/>
        <bgColor indexed="64"/>
      </patternFill>
    </fill>
    <fill>
      <patternFill patternType="solid">
        <fgColor rgb="FF92D050"/>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70C0"/>
        <bgColor indexed="64"/>
      </patternFill>
    </fill>
    <fill>
      <patternFill patternType="solid">
        <fgColor theme="5" tint="0.399975585192419"/>
        <bgColor indexed="64"/>
      </patternFill>
    </fill>
    <fill>
      <patternFill patternType="solid">
        <fgColor rgb="FF00B050"/>
        <bgColor indexed="64"/>
      </patternFill>
    </fill>
    <fill>
      <patternFill patternType="solid">
        <fgColor theme="2" tint="-0.499984740745262"/>
        <bgColor indexed="64"/>
      </patternFill>
    </fill>
    <fill>
      <patternFill patternType="solid">
        <fgColor theme="0"/>
        <bgColor indexed="64"/>
      </patternFill>
    </fill>
    <fill>
      <patternFill patternType="solid">
        <fgColor rgb="FFFFFF00"/>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799981688894314"/>
        <bgColor indexed="64"/>
      </patternFill>
    </fill>
  </fills>
  <borders count="3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medium">
        <color rgb="FF000000"/>
      </right>
      <top/>
      <bottom style="medium">
        <color rgb="FF000000"/>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68">
    <xf numFmtId="0" fontId="0" fillId="0" borderId="0"/>
    <xf numFmtId="0" fontId="55" fillId="16" borderId="0" applyNumberFormat="0" applyBorder="0" applyAlignment="0" applyProtection="0">
      <alignment vertical="center"/>
    </xf>
    <xf numFmtId="177" fontId="0" fillId="0" borderId="0" applyFont="0" applyFill="0" applyBorder="0" applyAlignment="0" applyProtection="0">
      <alignment vertical="center"/>
    </xf>
    <xf numFmtId="176" fontId="0" fillId="0" borderId="0" applyFont="0" applyFill="0" applyBorder="0" applyAlignment="0" applyProtection="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0" fontId="48" fillId="14" borderId="31" applyNumberFormat="0" applyAlignment="0" applyProtection="0">
      <alignment vertical="center"/>
    </xf>
    <xf numFmtId="0" fontId="47" fillId="0" borderId="30" applyNumberFormat="0" applyFill="0" applyAlignment="0" applyProtection="0">
      <alignment vertical="center"/>
    </xf>
    <xf numFmtId="0" fontId="0" fillId="15" borderId="32" applyNumberFormat="0" applyFont="0" applyAlignment="0" applyProtection="0">
      <alignment vertical="center"/>
    </xf>
    <xf numFmtId="0" fontId="54" fillId="0" borderId="0" applyNumberFormat="0" applyFill="0" applyBorder="0" applyAlignment="0" applyProtection="0">
      <alignment vertical="center"/>
    </xf>
    <xf numFmtId="0" fontId="0" fillId="0" borderId="0"/>
    <xf numFmtId="0" fontId="56" fillId="21" borderId="0" applyNumberFormat="0" applyBorder="0" applyAlignment="0" applyProtection="0">
      <alignment vertical="center"/>
    </xf>
    <xf numFmtId="0" fontId="51" fillId="0" borderId="0" applyNumberFormat="0" applyFill="0" applyBorder="0" applyAlignment="0" applyProtection="0">
      <alignment vertical="center"/>
    </xf>
    <xf numFmtId="0" fontId="55" fillId="25" borderId="0" applyNumberFormat="0" applyBorder="0" applyAlignment="0" applyProtection="0">
      <alignment vertical="center"/>
    </xf>
    <xf numFmtId="0" fontId="46" fillId="0" borderId="0" applyNumberFormat="0" applyFill="0" applyBorder="0" applyAlignment="0" applyProtection="0">
      <alignment vertical="center"/>
    </xf>
    <xf numFmtId="0" fontId="55" fillId="19" borderId="0" applyNumberFormat="0" applyBorder="0" applyAlignment="0" applyProtection="0">
      <alignment vertical="center"/>
    </xf>
    <xf numFmtId="0" fontId="53"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2" fillId="0" borderId="30" applyNumberFormat="0" applyFill="0" applyAlignment="0" applyProtection="0">
      <alignment vertical="center"/>
    </xf>
    <xf numFmtId="0" fontId="49" fillId="0" borderId="33" applyNumberFormat="0" applyFill="0" applyAlignment="0" applyProtection="0">
      <alignment vertical="center"/>
    </xf>
    <xf numFmtId="0" fontId="16" fillId="0" borderId="0"/>
    <xf numFmtId="0" fontId="49" fillId="0" borderId="0" applyNumberFormat="0" applyFill="0" applyBorder="0" applyAlignment="0" applyProtection="0">
      <alignment vertical="center"/>
    </xf>
    <xf numFmtId="0" fontId="59" fillId="23" borderId="35" applyNumberFormat="0" applyAlignment="0" applyProtection="0">
      <alignment vertical="center"/>
    </xf>
    <xf numFmtId="0" fontId="16" fillId="0" borderId="0"/>
    <xf numFmtId="0" fontId="56" fillId="17" borderId="0" applyNumberFormat="0" applyBorder="0" applyAlignment="0" applyProtection="0">
      <alignment vertical="center"/>
    </xf>
    <xf numFmtId="0" fontId="57" fillId="18" borderId="0" applyNumberFormat="0" applyBorder="0" applyAlignment="0" applyProtection="0">
      <alignment vertical="center"/>
    </xf>
    <xf numFmtId="0" fontId="58" fillId="2" borderId="34" applyNumberFormat="0" applyAlignment="0" applyProtection="0">
      <alignment vertical="center"/>
    </xf>
    <xf numFmtId="0" fontId="16" fillId="0" borderId="0"/>
    <xf numFmtId="0" fontId="55" fillId="29" borderId="0" applyNumberFormat="0" applyBorder="0" applyAlignment="0" applyProtection="0">
      <alignment vertical="center"/>
    </xf>
    <xf numFmtId="0" fontId="60" fillId="2" borderId="35" applyNumberFormat="0" applyAlignment="0" applyProtection="0">
      <alignment vertical="center"/>
    </xf>
    <xf numFmtId="0" fontId="61" fillId="0" borderId="36" applyNumberFormat="0" applyFill="0" applyAlignment="0" applyProtection="0">
      <alignment vertical="center"/>
    </xf>
    <xf numFmtId="0" fontId="62" fillId="0" borderId="37" applyNumberFormat="0" applyFill="0" applyAlignment="0" applyProtection="0">
      <alignment vertical="center"/>
    </xf>
    <xf numFmtId="0" fontId="45" fillId="13" borderId="0" applyNumberFormat="0" applyBorder="0" applyAlignment="0" applyProtection="0">
      <alignment vertical="center"/>
    </xf>
    <xf numFmtId="0" fontId="63" fillId="33" borderId="0" applyNumberFormat="0" applyBorder="0" applyAlignment="0" applyProtection="0">
      <alignment vertical="center"/>
    </xf>
    <xf numFmtId="0" fontId="56" fillId="34" borderId="0" applyNumberFormat="0" applyBorder="0" applyAlignment="0" applyProtection="0">
      <alignment vertical="center"/>
    </xf>
    <xf numFmtId="0" fontId="41" fillId="0" borderId="0"/>
    <xf numFmtId="0" fontId="16" fillId="0" borderId="0"/>
    <xf numFmtId="0" fontId="55" fillId="32" borderId="0" applyNumberFormat="0" applyBorder="0" applyAlignment="0" applyProtection="0">
      <alignment vertical="center"/>
    </xf>
    <xf numFmtId="0" fontId="56" fillId="31" borderId="0" applyNumberFormat="0" applyBorder="0" applyAlignment="0" applyProtection="0">
      <alignment vertical="center"/>
    </xf>
    <xf numFmtId="0" fontId="56" fillId="27" borderId="0" applyNumberFormat="0" applyBorder="0" applyAlignment="0" applyProtection="0">
      <alignment vertical="center"/>
    </xf>
    <xf numFmtId="0" fontId="16" fillId="0" borderId="0"/>
    <xf numFmtId="0" fontId="55" fillId="40" borderId="0" applyNumberFormat="0" applyBorder="0" applyAlignment="0" applyProtection="0">
      <alignment vertical="center"/>
    </xf>
    <xf numFmtId="0" fontId="16" fillId="0" borderId="0"/>
    <xf numFmtId="0" fontId="16" fillId="0" borderId="0"/>
    <xf numFmtId="0" fontId="55" fillId="24"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16" fillId="0" borderId="0"/>
    <xf numFmtId="0" fontId="55" fillId="39" borderId="0" applyNumberFormat="0" applyBorder="0" applyAlignment="0" applyProtection="0">
      <alignment vertical="center"/>
    </xf>
    <xf numFmtId="0" fontId="56" fillId="37" borderId="0" applyNumberFormat="0" applyBorder="0" applyAlignment="0" applyProtection="0">
      <alignment vertical="center"/>
    </xf>
    <xf numFmtId="0" fontId="16" fillId="0" borderId="0"/>
    <xf numFmtId="0" fontId="55" fillId="20" borderId="0" applyNumberFormat="0" applyBorder="0" applyAlignment="0" applyProtection="0">
      <alignment vertical="center"/>
    </xf>
    <xf numFmtId="0" fontId="55" fillId="36" borderId="0" applyNumberFormat="0" applyBorder="0" applyAlignment="0" applyProtection="0">
      <alignment vertical="center"/>
    </xf>
    <xf numFmtId="0" fontId="56" fillId="22" borderId="0" applyNumberFormat="0" applyBorder="0" applyAlignment="0" applyProtection="0">
      <alignment vertical="center"/>
    </xf>
    <xf numFmtId="0" fontId="55" fillId="26" borderId="0" applyNumberFormat="0" applyBorder="0" applyAlignment="0" applyProtection="0">
      <alignment vertical="center"/>
    </xf>
    <xf numFmtId="0" fontId="56" fillId="35" borderId="0" applyNumberFormat="0" applyBorder="0" applyAlignment="0" applyProtection="0">
      <alignment vertical="center"/>
    </xf>
    <xf numFmtId="0" fontId="56" fillId="28" borderId="0" applyNumberFormat="0" applyBorder="0" applyAlignment="0" applyProtection="0">
      <alignment vertical="center"/>
    </xf>
    <xf numFmtId="0" fontId="55" fillId="38" borderId="0" applyNumberFormat="0" applyBorder="0" applyAlignment="0" applyProtection="0">
      <alignment vertical="center"/>
    </xf>
    <xf numFmtId="0" fontId="56" fillId="30" borderId="0" applyNumberFormat="0" applyBorder="0" applyAlignment="0" applyProtection="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cellStyleXfs>
  <cellXfs count="337">
    <xf numFmtId="0" fontId="0" fillId="0" borderId="0" xfId="0"/>
    <xf numFmtId="0" fontId="0" fillId="0" borderId="0" xfId="0" applyAlignment="1">
      <alignment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0" xfId="0" applyFont="1" applyAlignment="1">
      <alignment vertical="center"/>
    </xf>
    <xf numFmtId="0" fontId="3"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7" fillId="0" borderId="0" xfId="0" applyFont="1" applyAlignment="1">
      <alignment wrapText="1"/>
    </xf>
    <xf numFmtId="0" fontId="6" fillId="0" borderId="0" xfId="0" applyFont="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2" xfId="0" applyFont="1" applyBorder="1" applyAlignment="1">
      <alignment horizontal="center" vertical="center" wrapText="1"/>
    </xf>
    <xf numFmtId="0" fontId="6" fillId="0" borderId="9" xfId="0" applyFont="1" applyBorder="1" applyAlignment="1">
      <alignment horizontal="center" vertical="center"/>
    </xf>
    <xf numFmtId="1" fontId="12" fillId="0" borderId="1" xfId="0" applyNumberFormat="1" applyFont="1" applyBorder="1" applyAlignment="1">
      <alignment horizontal="center" vertical="center" wrapText="1"/>
    </xf>
    <xf numFmtId="1" fontId="14" fillId="0" borderId="1" xfId="0" applyNumberFormat="1" applyFont="1" applyBorder="1" applyAlignment="1">
      <alignment horizontal="center" vertical="center" wrapText="1"/>
    </xf>
    <xf numFmtId="0" fontId="14"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16" fillId="0" borderId="0" xfId="0" applyFont="1" applyAlignment="1">
      <alignment horizontal="left" vertical="top" wrapText="1"/>
    </xf>
    <xf numFmtId="0" fontId="0" fillId="0" borderId="0" xfId="0" applyAlignment="1">
      <alignment vertical="top" wrapText="1"/>
    </xf>
    <xf numFmtId="0" fontId="17" fillId="0" borderId="1" xfId="0" applyFont="1" applyBorder="1" applyAlignment="1">
      <alignment horizontal="left" vertical="center" wrapText="1"/>
    </xf>
    <xf numFmtId="0" fontId="18" fillId="0" borderId="0" xfId="0" applyFont="1" applyAlignment="1">
      <alignment wrapText="1"/>
    </xf>
    <xf numFmtId="0" fontId="12" fillId="0" borderId="0" xfId="0" applyFont="1" applyBorder="1" applyAlignment="1">
      <alignment horizontal="center" vertical="center" wrapText="1"/>
    </xf>
    <xf numFmtId="0" fontId="0" fillId="0" borderId="1" xfId="0" applyBorder="1" applyAlignment="1">
      <alignment wrapText="1"/>
    </xf>
    <xf numFmtId="0" fontId="9" fillId="2" borderId="10"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Border="1" applyAlignment="1">
      <alignment wrapText="1"/>
    </xf>
    <xf numFmtId="0" fontId="8"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9" fillId="0" borderId="1" xfId="0" applyFont="1" applyBorder="1" applyAlignment="1">
      <alignment horizontal="left" vertical="center" wrapText="1"/>
    </xf>
    <xf numFmtId="0" fontId="20" fillId="0" borderId="1" xfId="0" applyFont="1" applyBorder="1" applyAlignment="1">
      <alignment horizontal="left"/>
    </xf>
    <xf numFmtId="0" fontId="16" fillId="0" borderId="13" xfId="11" applyFont="1" applyBorder="1" applyAlignment="1">
      <alignment horizontal="left" vertical="top" wrapText="1"/>
    </xf>
    <xf numFmtId="0" fontId="16" fillId="0" borderId="14" xfId="11" applyFont="1" applyBorder="1" applyAlignment="1">
      <alignment horizontal="left" vertical="top" wrapText="1"/>
    </xf>
    <xf numFmtId="0" fontId="21" fillId="0" borderId="15" xfId="0" applyFont="1" applyBorder="1" applyAlignment="1">
      <alignment horizontal="left" wrapText="1"/>
    </xf>
    <xf numFmtId="0" fontId="21" fillId="0" borderId="0" xfId="0" applyFont="1" applyBorder="1" applyAlignment="1">
      <alignment horizontal="left" wrapText="1"/>
    </xf>
    <xf numFmtId="0" fontId="18" fillId="0" borderId="16" xfId="11" applyFont="1" applyBorder="1" applyAlignment="1">
      <alignment horizontal="left" vertical="top" wrapText="1"/>
    </xf>
    <xf numFmtId="0" fontId="18" fillId="0" borderId="17" xfId="11" applyFont="1" applyBorder="1" applyAlignment="1">
      <alignment horizontal="left" vertical="top" wrapText="1"/>
    </xf>
    <xf numFmtId="0" fontId="16" fillId="0" borderId="18" xfId="11" applyFont="1" applyBorder="1" applyAlignment="1">
      <alignment horizontal="left" vertical="top" wrapText="1"/>
    </xf>
    <xf numFmtId="0" fontId="21" fillId="0" borderId="19" xfId="0" applyFont="1" applyBorder="1" applyAlignment="1">
      <alignment horizontal="left" wrapText="1"/>
    </xf>
    <xf numFmtId="0" fontId="18" fillId="0" borderId="20" xfId="11" applyFont="1" applyBorder="1" applyAlignment="1">
      <alignment horizontal="left" vertical="top" wrapText="1"/>
    </xf>
    <xf numFmtId="0" fontId="5" fillId="0" borderId="1" xfId="0" applyFont="1" applyBorder="1" applyAlignment="1">
      <alignment horizontal="center" vertical="center"/>
    </xf>
    <xf numFmtId="0" fontId="22" fillId="0" borderId="1"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23" fillId="0" borderId="23" xfId="0" applyFont="1" applyBorder="1" applyAlignment="1">
      <alignment horizontal="center" vertical="center"/>
    </xf>
    <xf numFmtId="0" fontId="23" fillId="0" borderId="24" xfId="0" applyFont="1" applyBorder="1" applyAlignment="1">
      <alignment horizontal="center" vertical="center"/>
    </xf>
    <xf numFmtId="0" fontId="23" fillId="0" borderId="25" xfId="0" applyFont="1" applyBorder="1" applyAlignment="1">
      <alignment horizontal="center" vertical="center"/>
    </xf>
    <xf numFmtId="0" fontId="23" fillId="0" borderId="26" xfId="0" applyFont="1" applyBorder="1" applyAlignment="1">
      <alignment horizontal="center" vertical="center"/>
    </xf>
    <xf numFmtId="0" fontId="24" fillId="0" borderId="26" xfId="0" applyFont="1" applyBorder="1" applyAlignment="1">
      <alignment horizontal="center" vertical="center"/>
    </xf>
    <xf numFmtId="0" fontId="23" fillId="0" borderId="27" xfId="0" applyFont="1" applyBorder="1" applyAlignment="1">
      <alignment horizontal="center" vertical="center"/>
    </xf>
    <xf numFmtId="0" fontId="23" fillId="0" borderId="9" xfId="0" applyFont="1" applyBorder="1" applyAlignment="1">
      <alignment horizontal="center" vertical="center"/>
    </xf>
    <xf numFmtId="0" fontId="0" fillId="0" borderId="9" xfId="0" applyBorder="1" applyAlignment="1">
      <alignment vertical="top"/>
    </xf>
    <xf numFmtId="0" fontId="6" fillId="0" borderId="27" xfId="0" applyFont="1" applyBorder="1" applyAlignment="1">
      <alignment horizontal="center" vertical="center"/>
    </xf>
    <xf numFmtId="0" fontId="19" fillId="0" borderId="9" xfId="0" applyFont="1" applyBorder="1" applyAlignment="1">
      <alignment horizontal="center" vertical="center"/>
    </xf>
    <xf numFmtId="1" fontId="6" fillId="0" borderId="9" xfId="0" applyNumberFormat="1" applyFont="1" applyBorder="1" applyAlignment="1">
      <alignment horizontal="center" vertical="center"/>
    </xf>
    <xf numFmtId="1" fontId="25" fillId="0" borderId="1" xfId="0" applyNumberFormat="1" applyFont="1" applyBorder="1" applyAlignment="1">
      <alignment horizontal="center" vertical="center" wrapText="1"/>
    </xf>
    <xf numFmtId="0" fontId="1" fillId="0" borderId="28" xfId="0" applyFont="1" applyBorder="1" applyAlignment="1">
      <alignment horizontal="center" vertical="center"/>
    </xf>
    <xf numFmtId="0" fontId="0" fillId="0" borderId="0" xfId="0" applyAlignment="1"/>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horizontal="center" vertical="center"/>
    </xf>
    <xf numFmtId="0" fontId="27" fillId="0" borderId="1" xfId="0" applyFont="1" applyBorder="1" applyAlignment="1">
      <alignment horizontal="center" vertical="center" wrapText="1"/>
    </xf>
    <xf numFmtId="0" fontId="28" fillId="0" borderId="1" xfId="0" applyFont="1" applyBorder="1" applyAlignment="1">
      <alignment vertical="top" wrapText="1"/>
    </xf>
    <xf numFmtId="0" fontId="29" fillId="0" borderId="1" xfId="0" applyFont="1" applyBorder="1" applyAlignment="1">
      <alignment horizontal="center" vertical="center" wrapText="1"/>
    </xf>
    <xf numFmtId="0" fontId="26" fillId="0" borderId="11" xfId="0" applyFont="1" applyBorder="1" applyAlignment="1">
      <alignment horizontal="center" vertical="center" wrapText="1"/>
    </xf>
    <xf numFmtId="0" fontId="28" fillId="0" borderId="1" xfId="0" applyFont="1" applyBorder="1" applyAlignment="1">
      <alignment horizontal="center" vertical="top" wrapText="1"/>
    </xf>
    <xf numFmtId="0" fontId="0" fillId="0" borderId="0" xfId="0" applyFont="1" applyAlignment="1">
      <alignment vertical="center"/>
    </xf>
    <xf numFmtId="0" fontId="26" fillId="0" borderId="1" xfId="0" applyFont="1" applyBorder="1" applyAlignment="1">
      <alignment vertical="center"/>
    </xf>
    <xf numFmtId="0" fontId="26" fillId="0" borderId="21" xfId="0" applyFont="1" applyBorder="1" applyAlignment="1">
      <alignment horizontal="center" vertical="center"/>
    </xf>
    <xf numFmtId="1" fontId="29" fillId="0" borderId="1" xfId="0" applyNumberFormat="1" applyFont="1" applyBorder="1" applyAlignment="1">
      <alignment horizontal="center" vertical="center"/>
    </xf>
    <xf numFmtId="1" fontId="29" fillId="0" borderId="21" xfId="0" applyNumberFormat="1" applyFont="1" applyBorder="1" applyAlignment="1">
      <alignment horizontal="center" vertical="center"/>
    </xf>
    <xf numFmtId="1" fontId="26" fillId="0" borderId="1" xfId="0" applyNumberFormat="1" applyFont="1" applyBorder="1" applyAlignment="1">
      <alignment horizontal="center" vertical="center"/>
    </xf>
    <xf numFmtId="1" fontId="26" fillId="0" borderId="21" xfId="0" applyNumberFormat="1" applyFont="1" applyBorder="1" applyAlignment="1">
      <alignment horizontal="center" vertical="center"/>
    </xf>
    <xf numFmtId="0" fontId="29" fillId="0" borderId="1" xfId="0" applyFont="1" applyBorder="1" applyAlignment="1">
      <alignment vertical="center" wrapText="1"/>
    </xf>
    <xf numFmtId="0" fontId="29" fillId="0" borderId="1" xfId="0" applyFont="1" applyBorder="1" applyAlignment="1">
      <alignment vertical="center"/>
    </xf>
    <xf numFmtId="1" fontId="4" fillId="0" borderId="1" xfId="0" applyNumberFormat="1" applyFont="1" applyBorder="1" applyAlignment="1">
      <alignment horizontal="center" vertical="center"/>
    </xf>
    <xf numFmtId="0" fontId="30" fillId="0" borderId="0" xfId="0" applyFont="1" applyAlignment="1">
      <alignment vertical="center" wrapText="1"/>
    </xf>
    <xf numFmtId="0" fontId="1" fillId="0" borderId="11" xfId="0" applyFont="1" applyBorder="1" applyAlignment="1">
      <alignment horizontal="center" vertical="center"/>
    </xf>
    <xf numFmtId="0" fontId="1" fillId="0" borderId="12" xfId="0" applyFont="1" applyBorder="1" applyAlignment="1">
      <alignment horizontal="center" vertical="center"/>
    </xf>
    <xf numFmtId="2" fontId="29" fillId="0" borderId="1" xfId="0" applyNumberFormat="1" applyFont="1" applyBorder="1" applyAlignment="1">
      <alignment horizontal="center" vertical="center" wrapText="1"/>
    </xf>
    <xf numFmtId="2" fontId="26" fillId="0" borderId="1" xfId="0" applyNumberFormat="1" applyFont="1" applyBorder="1" applyAlignment="1">
      <alignment horizontal="center" vertical="center" wrapText="1"/>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5" fillId="0" borderId="28"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8"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8" xfId="0" applyFont="1" applyBorder="1" applyAlignment="1">
      <alignment horizontal="center" vertical="center"/>
    </xf>
    <xf numFmtId="0" fontId="0" fillId="0" borderId="8" xfId="0" applyBorder="1" applyAlignment="1">
      <alignment horizontal="center" wrapText="1"/>
    </xf>
    <xf numFmtId="0" fontId="0" fillId="0" borderId="1" xfId="0" applyBorder="1" applyAlignment="1">
      <alignment horizontal="center" vertical="center"/>
    </xf>
    <xf numFmtId="0" fontId="0" fillId="0" borderId="1" xfId="0" applyBorder="1"/>
    <xf numFmtId="0" fontId="0" fillId="0" borderId="1" xfId="0" applyBorder="1" applyAlignment="1">
      <alignment vertical="top" wrapText="1"/>
    </xf>
    <xf numFmtId="0" fontId="0" fillId="0" borderId="1" xfId="0" applyBorder="1" applyAlignment="1">
      <alignment horizontal="center" vertical="top" wrapText="1"/>
    </xf>
    <xf numFmtId="0" fontId="1" fillId="0" borderId="22" xfId="0" applyFont="1" applyBorder="1" applyAlignment="1">
      <alignment vertical="center"/>
    </xf>
    <xf numFmtId="0" fontId="1" fillId="0" borderId="28" xfId="0" applyFont="1" applyBorder="1" applyAlignment="1">
      <alignment vertical="center"/>
    </xf>
    <xf numFmtId="0" fontId="2" fillId="0" borderId="22" xfId="0" applyFont="1" applyBorder="1" applyAlignment="1">
      <alignment vertical="center"/>
    </xf>
    <xf numFmtId="0" fontId="2" fillId="0" borderId="28" xfId="0" applyFont="1" applyBorder="1" applyAlignment="1">
      <alignment vertical="center"/>
    </xf>
    <xf numFmtId="0" fontId="1" fillId="0" borderId="1" xfId="0" applyFont="1" applyBorder="1" applyAlignment="1">
      <alignment vertical="center"/>
    </xf>
    <xf numFmtId="0" fontId="0" fillId="0" borderId="12" xfId="0" applyBorder="1" applyAlignment="1">
      <alignment horizontal="center" wrapText="1"/>
    </xf>
    <xf numFmtId="0" fontId="1" fillId="0" borderId="0" xfId="0" applyFont="1" applyBorder="1" applyAlignment="1">
      <alignment horizontal="center" vertical="center"/>
    </xf>
    <xf numFmtId="0" fontId="30" fillId="0" borderId="1" xfId="0" applyFont="1" applyBorder="1" applyAlignment="1"/>
    <xf numFmtId="0" fontId="0" fillId="0" borderId="1" xfId="0" applyFont="1" applyBorder="1" applyAlignment="1">
      <alignment horizontal="center"/>
    </xf>
    <xf numFmtId="0" fontId="30" fillId="0" borderId="1" xfId="0" applyFont="1" applyBorder="1" applyAlignment="1">
      <alignment wrapText="1"/>
    </xf>
    <xf numFmtId="0" fontId="18" fillId="3" borderId="0" xfId="0" applyFont="1" applyFill="1" applyAlignment="1"/>
    <xf numFmtId="0" fontId="18" fillId="3" borderId="0" xfId="0" applyFont="1" applyFill="1" applyAlignment="1">
      <alignment wrapText="1"/>
    </xf>
    <xf numFmtId="0" fontId="0" fillId="3" borderId="0" xfId="0" applyFill="1" applyAlignment="1">
      <alignment wrapText="1"/>
    </xf>
    <xf numFmtId="0" fontId="31" fillId="0" borderId="0" xfId="0" applyFont="1" applyAlignment="1">
      <alignment horizontal="center" wrapText="1"/>
    </xf>
    <xf numFmtId="0" fontId="32" fillId="3" borderId="0" xfId="0" applyFont="1" applyFill="1" applyAlignment="1">
      <alignment horizontal="center" wrapText="1"/>
    </xf>
    <xf numFmtId="1" fontId="33" fillId="4" borderId="0" xfId="60" applyNumberFormat="1" applyFont="1" applyFill="1" applyAlignment="1">
      <alignment horizontal="center" wrapText="1"/>
    </xf>
    <xf numFmtId="0" fontId="32" fillId="5" borderId="0" xfId="0" applyFont="1" applyFill="1" applyAlignment="1">
      <alignment horizontal="center" wrapText="1"/>
    </xf>
    <xf numFmtId="1" fontId="33" fillId="5" borderId="0" xfId="0" applyNumberFormat="1" applyFont="1" applyFill="1" applyAlignment="1">
      <alignment horizontal="center" wrapText="1"/>
    </xf>
    <xf numFmtId="0" fontId="32" fillId="6" borderId="0" xfId="0" applyFont="1" applyFill="1" applyAlignment="1">
      <alignment horizontal="center" wrapText="1"/>
    </xf>
    <xf numFmtId="1" fontId="33" fillId="6" borderId="1" xfId="60" applyNumberFormat="1" applyFont="1" applyFill="1" applyBorder="1" applyAlignment="1">
      <alignment horizontal="center" vertical="center" wrapText="1"/>
    </xf>
    <xf numFmtId="0" fontId="16" fillId="0" borderId="0" xfId="0" applyFont="1" applyAlignment="1">
      <alignment wrapText="1"/>
    </xf>
    <xf numFmtId="1" fontId="34" fillId="0" borderId="0" xfId="0" applyNumberFormat="1" applyFont="1" applyAlignment="1">
      <alignment horizontal="center" wrapText="1"/>
    </xf>
    <xf numFmtId="1" fontId="33" fillId="0" borderId="0" xfId="0" applyNumberFormat="1" applyFont="1" applyAlignment="1">
      <alignment horizontal="center" wrapText="1"/>
    </xf>
    <xf numFmtId="0" fontId="16" fillId="7" borderId="0" xfId="0" applyFont="1" applyFill="1" applyAlignment="1"/>
    <xf numFmtId="0" fontId="0" fillId="7" borderId="0" xfId="0" applyFill="1" applyAlignment="1">
      <alignment wrapText="1"/>
    </xf>
    <xf numFmtId="0" fontId="0" fillId="0" borderId="0" xfId="0" applyBorder="1"/>
    <xf numFmtId="0" fontId="35" fillId="0" borderId="1" xfId="62" applyFont="1" applyBorder="1" applyAlignment="1">
      <alignment horizontal="center" wrapText="1"/>
    </xf>
    <xf numFmtId="0" fontId="33" fillId="0" borderId="1" xfId="62" applyFont="1" applyBorder="1" applyAlignment="1">
      <alignment horizontal="center" wrapText="1"/>
    </xf>
    <xf numFmtId="0" fontId="33" fillId="0" borderId="1" xfId="66" applyFont="1" applyBorder="1" applyAlignment="1">
      <alignment horizontal="center" vertical="center" wrapText="1"/>
    </xf>
    <xf numFmtId="0" fontId="33" fillId="0" borderId="1" xfId="67" applyFont="1" applyBorder="1" applyAlignment="1">
      <alignment horizontal="left" vertical="center" wrapText="1"/>
    </xf>
    <xf numFmtId="0" fontId="32" fillId="0" borderId="21" xfId="62" applyFont="1" applyBorder="1" applyAlignment="1">
      <alignment horizontal="center" vertical="center"/>
    </xf>
    <xf numFmtId="0" fontId="32" fillId="0" borderId="22" xfId="62" applyFont="1" applyBorder="1" applyAlignment="1">
      <alignment horizontal="center" vertical="center"/>
    </xf>
    <xf numFmtId="0" fontId="36" fillId="0" borderId="22" xfId="62" applyFont="1" applyBorder="1" applyAlignment="1">
      <alignment horizontal="center" vertical="center" wrapText="1"/>
    </xf>
    <xf numFmtId="0" fontId="37" fillId="0" borderId="1" xfId="62" applyFont="1" applyBorder="1" applyAlignment="1">
      <alignment horizontal="center" wrapText="1"/>
    </xf>
    <xf numFmtId="0" fontId="37" fillId="0" borderId="1" xfId="62" applyFont="1" applyFill="1" applyBorder="1" applyAlignment="1">
      <alignment horizontal="center" wrapText="1"/>
    </xf>
    <xf numFmtId="0" fontId="37" fillId="0" borderId="1" xfId="62" applyFont="1" applyBorder="1" applyAlignment="1">
      <alignment horizontal="center" vertical="center" wrapText="1"/>
    </xf>
    <xf numFmtId="0" fontId="37" fillId="4" borderId="1" xfId="62" applyFont="1" applyFill="1" applyBorder="1" applyAlignment="1">
      <alignment horizontal="center" wrapText="1"/>
    </xf>
    <xf numFmtId="0" fontId="37" fillId="6" borderId="1" xfId="62" applyFont="1" applyFill="1" applyBorder="1" applyAlignment="1">
      <alignment horizontal="center" wrapText="1"/>
    </xf>
    <xf numFmtId="0" fontId="37" fillId="8" borderId="1" xfId="62" applyFont="1" applyFill="1" applyBorder="1" applyAlignment="1">
      <alignment horizontal="center" wrapText="1"/>
    </xf>
    <xf numFmtId="0" fontId="37" fillId="9" borderId="1" xfId="62" applyFont="1" applyFill="1" applyBorder="1" applyAlignment="1">
      <alignment horizontal="center" wrapText="1"/>
    </xf>
    <xf numFmtId="0" fontId="37" fillId="10" borderId="1" xfId="62" applyFont="1" applyFill="1" applyBorder="1" applyAlignment="1">
      <alignment horizontal="center" wrapText="1"/>
    </xf>
    <xf numFmtId="0" fontId="37" fillId="5" borderId="1" xfId="62" applyFont="1" applyFill="1" applyBorder="1" applyAlignment="1">
      <alignment horizontal="center" wrapText="1"/>
    </xf>
    <xf numFmtId="0" fontId="37" fillId="0" borderId="2" xfId="62" applyFont="1" applyBorder="1" applyAlignment="1">
      <alignment horizontal="center" wrapText="1"/>
    </xf>
    <xf numFmtId="0" fontId="37" fillId="0" borderId="2" xfId="62" applyFont="1" applyFill="1" applyBorder="1" applyAlignment="1">
      <alignment horizontal="center" wrapText="1"/>
    </xf>
    <xf numFmtId="0" fontId="38" fillId="0" borderId="1" xfId="62" applyFont="1" applyBorder="1" applyAlignment="1">
      <alignment horizontal="center" wrapText="1"/>
    </xf>
    <xf numFmtId="0" fontId="5" fillId="0" borderId="1" xfId="62" applyFont="1" applyBorder="1" applyAlignment="1">
      <alignment wrapText="1"/>
    </xf>
    <xf numFmtId="0" fontId="38" fillId="0" borderId="1" xfId="62" applyFont="1" applyFill="1" applyBorder="1" applyAlignment="1">
      <alignment horizontal="center" vertical="center" wrapText="1"/>
    </xf>
    <xf numFmtId="0" fontId="5" fillId="11" borderId="1" xfId="62" applyFont="1" applyFill="1" applyBorder="1" applyAlignment="1">
      <alignment wrapText="1"/>
    </xf>
    <xf numFmtId="0" fontId="16" fillId="0" borderId="1" xfId="62" applyBorder="1" applyAlignment="1">
      <alignment horizontal="center" wrapText="1"/>
    </xf>
    <xf numFmtId="0" fontId="39" fillId="7" borderId="22" xfId="62" applyFont="1" applyFill="1" applyBorder="1" applyAlignment="1">
      <alignment horizontal="center" wrapText="1"/>
    </xf>
    <xf numFmtId="0" fontId="37" fillId="0" borderId="5" xfId="62" applyFont="1" applyBorder="1" applyAlignment="1">
      <alignment horizontal="center" vertical="center" wrapText="1"/>
    </xf>
    <xf numFmtId="0" fontId="37" fillId="0" borderId="6" xfId="62" applyFont="1" applyBorder="1" applyAlignment="1">
      <alignment horizontal="center" vertical="center" wrapText="1"/>
    </xf>
    <xf numFmtId="0" fontId="37" fillId="0" borderId="11" xfId="62" applyFont="1" applyBorder="1" applyAlignment="1">
      <alignment horizontal="center" vertical="center" wrapText="1"/>
    </xf>
    <xf numFmtId="0" fontId="31" fillId="0" borderId="1" xfId="62" applyFont="1" applyBorder="1" applyAlignment="1">
      <alignment horizontal="center" wrapText="1"/>
    </xf>
    <xf numFmtId="0" fontId="37" fillId="0" borderId="7" xfId="62" applyFont="1" applyBorder="1" applyAlignment="1">
      <alignment horizontal="center" vertical="center" wrapText="1"/>
    </xf>
    <xf numFmtId="0" fontId="37" fillId="0" borderId="8" xfId="62" applyFont="1" applyBorder="1" applyAlignment="1">
      <alignment horizontal="center" vertical="center" wrapText="1"/>
    </xf>
    <xf numFmtId="0" fontId="37" fillId="0" borderId="12" xfId="62" applyFont="1" applyBorder="1" applyAlignment="1">
      <alignment horizontal="center" vertical="center" wrapText="1"/>
    </xf>
    <xf numFmtId="0" fontId="16" fillId="0" borderId="1" xfId="62" applyBorder="1" applyAlignment="1">
      <alignment wrapText="1"/>
    </xf>
    <xf numFmtId="0" fontId="31" fillId="0" borderId="2" xfId="62" applyFont="1" applyBorder="1" applyAlignment="1">
      <alignment horizontal="center" wrapText="1"/>
    </xf>
    <xf numFmtId="0" fontId="16" fillId="0" borderId="2" xfId="62" applyBorder="1" applyAlignment="1">
      <alignment wrapText="1"/>
    </xf>
    <xf numFmtId="1" fontId="38" fillId="0" borderId="1" xfId="62" applyNumberFormat="1" applyFont="1" applyFill="1" applyBorder="1" applyAlignment="1">
      <alignment horizontal="center" vertical="center" wrapText="1"/>
    </xf>
    <xf numFmtId="0" fontId="31" fillId="0" borderId="1" xfId="62" applyFont="1" applyFill="1" applyBorder="1" applyAlignment="1">
      <alignment horizontal="center" wrapText="1"/>
    </xf>
    <xf numFmtId="0" fontId="39" fillId="7" borderId="28" xfId="62" applyFont="1" applyFill="1" applyBorder="1" applyAlignment="1">
      <alignment horizontal="center" wrapText="1"/>
    </xf>
    <xf numFmtId="0" fontId="40" fillId="0" borderId="1" xfId="36" applyFont="1" applyBorder="1" applyAlignment="1">
      <alignment horizontal="left"/>
    </xf>
    <xf numFmtId="0" fontId="40" fillId="0" borderId="1" xfId="36" applyFont="1" applyBorder="1" applyAlignment="1">
      <alignment horizontal="left" vertical="top" wrapText="1"/>
    </xf>
    <xf numFmtId="0" fontId="40" fillId="0" borderId="1" xfId="36" applyFont="1" applyBorder="1" applyAlignment="1">
      <alignment horizontal="left" wrapText="1"/>
    </xf>
    <xf numFmtId="0" fontId="38" fillId="0" borderId="0" xfId="62" applyFont="1" applyBorder="1" applyAlignment="1">
      <alignment horizontal="center" wrapText="1"/>
    </xf>
    <xf numFmtId="0" fontId="41" fillId="0" borderId="0" xfId="62" applyFont="1" applyBorder="1" applyAlignment="1">
      <alignment wrapText="1"/>
    </xf>
    <xf numFmtId="0" fontId="16" fillId="0" borderId="0" xfId="62" applyBorder="1" applyAlignment="1">
      <alignment horizontal="center" wrapText="1"/>
    </xf>
    <xf numFmtId="0" fontId="31" fillId="0" borderId="0" xfId="62" applyFont="1" applyBorder="1" applyAlignment="1">
      <alignment horizontal="center" wrapText="1"/>
    </xf>
    <xf numFmtId="0" fontId="31" fillId="0" borderId="0" xfId="62" applyFont="1" applyFill="1" applyBorder="1" applyAlignment="1">
      <alignment horizontal="center" wrapText="1"/>
    </xf>
    <xf numFmtId="0" fontId="16" fillId="0" borderId="0" xfId="62" applyAlignment="1">
      <alignment horizontal="center" wrapText="1"/>
    </xf>
    <xf numFmtId="0" fontId="16" fillId="0" borderId="0" xfId="62" applyAlignment="1">
      <alignment wrapText="1"/>
    </xf>
    <xf numFmtId="1" fontId="0" fillId="0" borderId="1" xfId="0" applyNumberFormat="1" applyBorder="1" applyAlignment="1">
      <alignment horizontal="center" vertical="center"/>
    </xf>
    <xf numFmtId="0" fontId="31" fillId="0" borderId="0" xfId="62" applyFont="1" applyBorder="1" applyAlignment="1">
      <alignment wrapText="1"/>
    </xf>
    <xf numFmtId="0" fontId="31" fillId="0" borderId="0" xfId="62" applyFont="1" applyAlignment="1">
      <alignment horizontal="center" wrapText="1"/>
    </xf>
    <xf numFmtId="0" fontId="31" fillId="0" borderId="1" xfId="0" applyFont="1" applyBorder="1" applyAlignment="1">
      <alignment horizontal="center" wrapText="1"/>
    </xf>
    <xf numFmtId="0" fontId="42" fillId="0" borderId="1" xfId="0" applyFont="1" applyBorder="1" applyAlignment="1">
      <alignment horizontal="center" vertical="center"/>
    </xf>
    <xf numFmtId="0" fontId="32" fillId="0" borderId="1" xfId="0" applyFont="1" applyBorder="1" applyAlignment="1">
      <alignment horizontal="center" wrapText="1"/>
    </xf>
    <xf numFmtId="1" fontId="33" fillId="0" borderId="1" xfId="60" applyNumberFormat="1" applyFont="1" applyBorder="1" applyAlignment="1">
      <alignment horizontal="center" vertical="center" wrapText="1"/>
    </xf>
    <xf numFmtId="0" fontId="32" fillId="6" borderId="1" xfId="62" applyFont="1" applyFill="1" applyBorder="1" applyAlignment="1">
      <alignment horizontal="center" wrapText="1"/>
    </xf>
    <xf numFmtId="0" fontId="31" fillId="0" borderId="0" xfId="0" applyFont="1" applyBorder="1" applyAlignment="1">
      <alignment wrapText="1"/>
    </xf>
    <xf numFmtId="0" fontId="31" fillId="0" borderId="0" xfId="0" applyFont="1" applyAlignment="1">
      <alignment wrapText="1"/>
    </xf>
    <xf numFmtId="0" fontId="31" fillId="0" borderId="0" xfId="0" applyFont="1" applyFill="1" applyAlignment="1">
      <alignment horizontal="center" wrapText="1"/>
    </xf>
    <xf numFmtId="0" fontId="35" fillId="0" borderId="1" xfId="0" applyFont="1" applyBorder="1" applyAlignment="1">
      <alignment horizontal="center" wrapText="1"/>
    </xf>
    <xf numFmtId="0" fontId="33" fillId="0" borderId="1" xfId="0" applyFont="1" applyBorder="1" applyAlignment="1">
      <alignment horizontal="center" wrapText="1"/>
    </xf>
    <xf numFmtId="0" fontId="36" fillId="0" borderId="21" xfId="0" applyFont="1" applyBorder="1" applyAlignment="1">
      <alignment horizontal="center" wrapText="1"/>
    </xf>
    <xf numFmtId="0" fontId="36" fillId="0" borderId="22" xfId="0" applyFont="1" applyBorder="1" applyAlignment="1">
      <alignment horizontal="center" wrapText="1"/>
    </xf>
    <xf numFmtId="0" fontId="37" fillId="0" borderId="1" xfId="0" applyFont="1" applyBorder="1" applyAlignment="1">
      <alignment horizontal="center" wrapText="1"/>
    </xf>
    <xf numFmtId="0" fontId="37" fillId="0" borderId="1" xfId="0" applyFont="1" applyFill="1" applyBorder="1" applyAlignment="1">
      <alignment horizontal="center" wrapText="1"/>
    </xf>
    <xf numFmtId="0" fontId="37" fillId="0" borderId="1" xfId="0" applyFont="1" applyBorder="1" applyAlignment="1">
      <alignment horizontal="center" vertical="center" wrapText="1"/>
    </xf>
    <xf numFmtId="0" fontId="37" fillId="4" borderId="1" xfId="67" applyFont="1" applyFill="1" applyBorder="1" applyAlignment="1">
      <alignment horizontal="center" wrapText="1"/>
    </xf>
    <xf numFmtId="0" fontId="37" fillId="6" borderId="1" xfId="0" applyFont="1" applyFill="1" applyBorder="1" applyAlignment="1">
      <alignment horizontal="center" wrapText="1"/>
    </xf>
    <xf numFmtId="0" fontId="37" fillId="8" borderId="1" xfId="0" applyFont="1" applyFill="1" applyBorder="1" applyAlignment="1">
      <alignment horizontal="center" wrapText="1"/>
    </xf>
    <xf numFmtId="0" fontId="37" fillId="9" borderId="1" xfId="0" applyFont="1" applyFill="1" applyBorder="1" applyAlignment="1">
      <alignment horizontal="center" wrapText="1"/>
    </xf>
    <xf numFmtId="0" fontId="37" fillId="10" borderId="1" xfId="0" applyFont="1" applyFill="1" applyBorder="1" applyAlignment="1">
      <alignment horizontal="center" wrapText="1"/>
    </xf>
    <xf numFmtId="0" fontId="37" fillId="5" borderId="1" xfId="0" applyFont="1" applyFill="1" applyBorder="1" applyAlignment="1">
      <alignment horizontal="center" wrapText="1"/>
    </xf>
    <xf numFmtId="0" fontId="37" fillId="11" borderId="1" xfId="0" applyFont="1" applyFill="1" applyBorder="1" applyAlignment="1">
      <alignment horizontal="center" wrapText="1"/>
    </xf>
    <xf numFmtId="0" fontId="37" fillId="0" borderId="2" xfId="0" applyFont="1" applyBorder="1" applyAlignment="1">
      <alignment horizontal="center" wrapText="1"/>
    </xf>
    <xf numFmtId="0" fontId="37" fillId="0" borderId="2" xfId="0" applyFont="1" applyFill="1" applyBorder="1" applyAlignment="1">
      <alignment horizontal="center" wrapText="1"/>
    </xf>
    <xf numFmtId="0" fontId="38" fillId="0" borderId="1" xfId="61" applyFont="1" applyBorder="1" applyAlignment="1">
      <alignment horizontal="center" wrapText="1"/>
    </xf>
    <xf numFmtId="0" fontId="41" fillId="0" borderId="1" xfId="61" applyFont="1" applyBorder="1" applyAlignment="1">
      <alignment wrapText="1"/>
    </xf>
    <xf numFmtId="0" fontId="29" fillId="0" borderId="1" xfId="61" applyFont="1" applyBorder="1" applyAlignment="1">
      <alignment horizontal="center" vertical="center" wrapText="1"/>
    </xf>
    <xf numFmtId="0" fontId="38" fillId="0" borderId="1" xfId="61" applyFont="1" applyFill="1" applyBorder="1" applyAlignment="1">
      <alignment horizontal="center" vertical="center" wrapText="1"/>
    </xf>
    <xf numFmtId="0" fontId="41" fillId="11" borderId="1" xfId="61" applyFont="1" applyFill="1" applyBorder="1" applyAlignment="1">
      <alignment wrapText="1"/>
    </xf>
    <xf numFmtId="0" fontId="29" fillId="11" borderId="1" xfId="61" applyFont="1" applyFill="1" applyBorder="1" applyAlignment="1">
      <alignment horizontal="center" vertical="center" wrapText="1"/>
    </xf>
    <xf numFmtId="0" fontId="36" fillId="0" borderId="28" xfId="0" applyFont="1" applyBorder="1" applyAlignment="1">
      <alignment horizontal="center" wrapText="1"/>
    </xf>
    <xf numFmtId="0" fontId="39" fillId="7" borderId="1" xfId="0" applyFont="1" applyFill="1" applyBorder="1" applyAlignment="1">
      <alignment horizontal="center" wrapText="1"/>
    </xf>
    <xf numFmtId="0" fontId="32" fillId="0" borderId="1" xfId="0" applyFont="1" applyBorder="1" applyAlignment="1">
      <alignment horizontal="center" vertical="center" wrapText="1"/>
    </xf>
    <xf numFmtId="0" fontId="31" fillId="0" borderId="1" xfId="0" applyFont="1" applyBorder="1" applyAlignment="1">
      <alignment wrapText="1"/>
    </xf>
    <xf numFmtId="0" fontId="31" fillId="0" borderId="2" xfId="0" applyFont="1" applyBorder="1" applyAlignment="1">
      <alignment horizontal="center" wrapText="1"/>
    </xf>
    <xf numFmtId="0" fontId="31" fillId="0" borderId="2" xfId="0" applyFont="1" applyBorder="1" applyAlignment="1">
      <alignment wrapText="1"/>
    </xf>
    <xf numFmtId="1" fontId="31" fillId="0" borderId="1" xfId="61" applyNumberFormat="1" applyFont="1" applyBorder="1" applyAlignment="1">
      <alignment horizontal="center" wrapText="1"/>
    </xf>
    <xf numFmtId="0" fontId="31" fillId="0" borderId="1" xfId="61" applyFont="1" applyBorder="1" applyAlignment="1">
      <alignment horizontal="center" wrapText="1"/>
    </xf>
    <xf numFmtId="0" fontId="31" fillId="0" borderId="1" xfId="67" applyFont="1" applyBorder="1" applyAlignment="1">
      <alignment horizontal="center" wrapText="1"/>
    </xf>
    <xf numFmtId="0" fontId="33" fillId="0" borderId="22" xfId="67" applyFont="1" applyBorder="1" applyAlignment="1">
      <alignment vertical="center" wrapText="1"/>
    </xf>
    <xf numFmtId="0" fontId="33" fillId="0" borderId="28" xfId="67" applyFont="1" applyBorder="1" applyAlignment="1">
      <alignment vertical="center" wrapText="1"/>
    </xf>
    <xf numFmtId="0" fontId="9" fillId="0" borderId="1" xfId="36" applyFont="1" applyBorder="1" applyAlignment="1">
      <alignment horizontal="left"/>
    </xf>
    <xf numFmtId="0" fontId="9" fillId="0" borderId="1" xfId="36" applyFont="1" applyBorder="1" applyAlignment="1">
      <alignment horizontal="center" vertical="center"/>
    </xf>
    <xf numFmtId="0" fontId="38" fillId="0" borderId="1" xfId="0" applyFont="1" applyFill="1" applyBorder="1" applyAlignment="1">
      <alignment horizontal="center" vertical="center" wrapText="1"/>
    </xf>
    <xf numFmtId="0" fontId="9" fillId="0" borderId="1" xfId="36" applyFont="1" applyBorder="1" applyAlignment="1">
      <alignment horizontal="left" vertical="top" wrapText="1"/>
    </xf>
    <xf numFmtId="0" fontId="9" fillId="0" borderId="1" xfId="36" applyFont="1" applyBorder="1" applyAlignment="1">
      <alignment horizontal="left" wrapText="1"/>
    </xf>
    <xf numFmtId="0" fontId="0" fillId="0" borderId="0" xfId="0" applyAlignment="1">
      <alignment horizontal="center" wrapText="1"/>
    </xf>
    <xf numFmtId="1" fontId="31" fillId="0" borderId="1" xfId="0" applyNumberFormat="1" applyFont="1" applyBorder="1" applyAlignment="1">
      <alignment horizontal="center" wrapText="1"/>
    </xf>
    <xf numFmtId="0" fontId="42" fillId="0" borderId="0" xfId="0" applyFont="1" applyAlignment="1">
      <alignment horizontal="center" vertical="center"/>
    </xf>
    <xf numFmtId="0" fontId="32" fillId="0" borderId="0" xfId="0" applyFont="1" applyAlignment="1">
      <alignment horizontal="center" wrapText="1"/>
    </xf>
    <xf numFmtId="0" fontId="35" fillId="0" borderId="21" xfId="66" applyFont="1" applyBorder="1" applyAlignment="1">
      <alignment horizontal="center" wrapText="1"/>
    </xf>
    <xf numFmtId="0" fontId="35" fillId="0" borderId="22" xfId="66" applyFont="1" applyBorder="1" applyAlignment="1">
      <alignment horizontal="center" wrapText="1"/>
    </xf>
    <xf numFmtId="0" fontId="33" fillId="0" borderId="21" xfId="66" applyFont="1" applyBorder="1" applyAlignment="1">
      <alignment horizontal="center" wrapText="1"/>
    </xf>
    <xf numFmtId="0" fontId="33" fillId="0" borderId="22" xfId="66" applyFont="1" applyBorder="1" applyAlignment="1">
      <alignment horizontal="center" wrapText="1"/>
    </xf>
    <xf numFmtId="0" fontId="33" fillId="0" borderId="1" xfId="66" applyFont="1" applyBorder="1" applyAlignment="1">
      <alignment horizontal="center" wrapText="1"/>
    </xf>
    <xf numFmtId="0" fontId="33" fillId="0" borderId="21" xfId="67" applyFont="1" applyBorder="1" applyAlignment="1">
      <alignment horizontal="left" vertical="center" wrapText="1"/>
    </xf>
    <xf numFmtId="0" fontId="33" fillId="0" borderId="22" xfId="67" applyFont="1" applyBorder="1" applyAlignment="1">
      <alignment horizontal="left" vertical="center" wrapText="1"/>
    </xf>
    <xf numFmtId="0" fontId="36" fillId="0" borderId="21" xfId="66" applyFont="1" applyBorder="1" applyAlignment="1">
      <alignment horizontal="center" vertical="center" wrapText="1"/>
    </xf>
    <xf numFmtId="0" fontId="36" fillId="0" borderId="22" xfId="66" applyFont="1" applyBorder="1" applyAlignment="1">
      <alignment horizontal="center" vertical="center" wrapText="1"/>
    </xf>
    <xf numFmtId="0" fontId="37" fillId="0" borderId="1" xfId="67" applyFont="1" applyBorder="1" applyAlignment="1">
      <alignment horizontal="center" wrapText="1"/>
    </xf>
    <xf numFmtId="0" fontId="37" fillId="0" borderId="1" xfId="67" applyFont="1" applyFill="1" applyBorder="1" applyAlignment="1">
      <alignment horizontal="center" wrapText="1"/>
    </xf>
    <xf numFmtId="0" fontId="37" fillId="0" borderId="1" xfId="67" applyFont="1" applyBorder="1" applyAlignment="1">
      <alignment horizontal="center" vertical="center" wrapText="1"/>
    </xf>
    <xf numFmtId="0" fontId="37" fillId="6" borderId="1" xfId="67" applyFont="1" applyFill="1" applyBorder="1" applyAlignment="1">
      <alignment horizontal="center" wrapText="1"/>
    </xf>
    <xf numFmtId="0" fontId="37" fillId="8" borderId="1" xfId="67" applyFont="1" applyFill="1" applyBorder="1" applyAlignment="1">
      <alignment horizontal="center" wrapText="1"/>
    </xf>
    <xf numFmtId="0" fontId="37" fillId="9" borderId="1" xfId="67" applyFont="1" applyFill="1" applyBorder="1" applyAlignment="1">
      <alignment horizontal="center" wrapText="1"/>
    </xf>
    <xf numFmtId="0" fontId="37" fillId="10" borderId="1" xfId="67" applyFont="1" applyFill="1" applyBorder="1" applyAlignment="1">
      <alignment horizontal="center" wrapText="1"/>
    </xf>
    <xf numFmtId="0" fontId="37" fillId="5" borderId="1" xfId="67" applyFont="1" applyFill="1" applyBorder="1" applyAlignment="1">
      <alignment horizontal="center" wrapText="1"/>
    </xf>
    <xf numFmtId="0" fontId="38" fillId="0" borderId="1" xfId="67" applyFont="1" applyBorder="1" applyAlignment="1">
      <alignment horizontal="center" wrapText="1"/>
    </xf>
    <xf numFmtId="0" fontId="4" fillId="0" borderId="1" xfId="67" applyFont="1" applyBorder="1" applyAlignment="1">
      <alignment wrapText="1"/>
    </xf>
    <xf numFmtId="0" fontId="38" fillId="12" borderId="1" xfId="66" applyFont="1" applyFill="1" applyBorder="1" applyAlignment="1">
      <alignment horizontal="center" vertical="center" wrapText="1"/>
    </xf>
    <xf numFmtId="0" fontId="38" fillId="0" borderId="1" xfId="66" applyFont="1" applyFill="1" applyBorder="1" applyAlignment="1">
      <alignment horizontal="center" vertical="center" wrapText="1"/>
    </xf>
    <xf numFmtId="0" fontId="38" fillId="11" borderId="1" xfId="66" applyFont="1" applyFill="1" applyBorder="1" applyAlignment="1">
      <alignment horizontal="center" vertical="center" wrapText="1"/>
    </xf>
    <xf numFmtId="0" fontId="31" fillId="11" borderId="1" xfId="66" applyFont="1" applyFill="1" applyBorder="1" applyAlignment="1">
      <alignment horizontal="center" wrapText="1"/>
    </xf>
    <xf numFmtId="0" fontId="31" fillId="0" borderId="1" xfId="66" applyFont="1" applyBorder="1" applyAlignment="1">
      <alignment horizontal="center" wrapText="1"/>
    </xf>
    <xf numFmtId="0" fontId="31" fillId="12" borderId="1" xfId="66" applyFont="1" applyFill="1" applyBorder="1" applyAlignment="1">
      <alignment horizontal="center" wrapText="1"/>
    </xf>
    <xf numFmtId="0" fontId="4" fillId="11" borderId="1" xfId="67" applyFont="1" applyFill="1" applyBorder="1" applyAlignment="1">
      <alignment wrapText="1"/>
    </xf>
    <xf numFmtId="0" fontId="16" fillId="12" borderId="1" xfId="66" applyFill="1" applyBorder="1" applyAlignment="1">
      <alignment horizontal="center" wrapText="1"/>
    </xf>
    <xf numFmtId="0" fontId="31" fillId="0" borderId="1" xfId="66" applyFont="1" applyFill="1" applyBorder="1" applyAlignment="1">
      <alignment horizontal="center" wrapText="1"/>
    </xf>
    <xf numFmtId="0" fontId="16" fillId="0" borderId="1" xfId="66" applyBorder="1" applyAlignment="1">
      <alignment horizontal="center" wrapText="1"/>
    </xf>
    <xf numFmtId="0" fontId="36" fillId="0" borderId="28" xfId="66" applyFont="1" applyBorder="1" applyAlignment="1">
      <alignment horizontal="center" vertical="center" wrapText="1"/>
    </xf>
    <xf numFmtId="0" fontId="39" fillId="7" borderId="1" xfId="67" applyFont="1" applyFill="1" applyBorder="1" applyAlignment="1">
      <alignment horizontal="center" wrapText="1"/>
    </xf>
    <xf numFmtId="0" fontId="32" fillId="0" borderId="1" xfId="67" applyFont="1" applyBorder="1" applyAlignment="1">
      <alignment horizontal="center" vertical="center" wrapText="1"/>
    </xf>
    <xf numFmtId="0" fontId="16" fillId="0" borderId="1" xfId="67" applyBorder="1" applyAlignment="1">
      <alignment wrapText="1"/>
    </xf>
    <xf numFmtId="1" fontId="31" fillId="0" borderId="1" xfId="67" applyNumberFormat="1" applyFont="1" applyBorder="1" applyAlignment="1">
      <alignment horizontal="center" wrapText="1"/>
    </xf>
    <xf numFmtId="0" fontId="35" fillId="0" borderId="28" xfId="66" applyFont="1" applyBorder="1" applyAlignment="1">
      <alignment horizontal="center" wrapText="1"/>
    </xf>
    <xf numFmtId="0" fontId="33" fillId="0" borderId="28" xfId="66" applyFont="1" applyBorder="1" applyAlignment="1">
      <alignment horizontal="center" wrapText="1"/>
    </xf>
    <xf numFmtId="0" fontId="33" fillId="0" borderId="28" xfId="67" applyFont="1" applyBorder="1" applyAlignment="1">
      <alignment horizontal="left" vertical="center" wrapText="1"/>
    </xf>
    <xf numFmtId="0" fontId="17" fillId="0" borderId="1" xfId="36" applyFont="1" applyBorder="1" applyAlignment="1">
      <alignment horizontal="left"/>
    </xf>
    <xf numFmtId="0" fontId="28" fillId="0" borderId="1" xfId="0" applyFont="1" applyBorder="1" applyAlignment="1">
      <alignment horizontal="center" vertical="center"/>
    </xf>
    <xf numFmtId="0" fontId="32" fillId="0" borderId="1" xfId="66" applyFont="1" applyFill="1" applyBorder="1" applyAlignment="1">
      <alignment horizontal="center" vertical="center" wrapText="1"/>
    </xf>
    <xf numFmtId="0" fontId="32" fillId="12" borderId="1" xfId="66" applyFont="1" applyFill="1" applyBorder="1" applyAlignment="1">
      <alignment horizontal="center" vertical="center" wrapText="1"/>
    </xf>
    <xf numFmtId="0" fontId="17" fillId="0" borderId="1" xfId="36" applyFont="1" applyBorder="1" applyAlignment="1">
      <alignment horizontal="left" vertical="top" wrapText="1"/>
    </xf>
    <xf numFmtId="0" fontId="17" fillId="0" borderId="1" xfId="36" applyFont="1" applyBorder="1" applyAlignment="1">
      <alignment horizontal="left" wrapText="1"/>
    </xf>
    <xf numFmtId="0" fontId="31" fillId="0" borderId="0" xfId="60" applyFont="1" applyAlignment="1">
      <alignment horizontal="center" wrapText="1"/>
    </xf>
    <xf numFmtId="0" fontId="0" fillId="0" borderId="0" xfId="0" applyAlignment="1">
      <alignment horizontal="center" vertical="center"/>
    </xf>
    <xf numFmtId="0" fontId="32" fillId="0" borderId="0" xfId="60" applyFont="1" applyAlignment="1">
      <alignment horizontal="center" wrapText="1"/>
    </xf>
    <xf numFmtId="1" fontId="33" fillId="0" borderId="0" xfId="60" applyNumberFormat="1" applyFont="1" applyAlignment="1">
      <alignment horizontal="center" wrapText="1"/>
    </xf>
    <xf numFmtId="0" fontId="16" fillId="0" borderId="0" xfId="60" applyAlignment="1">
      <alignment wrapText="1"/>
    </xf>
    <xf numFmtId="0" fontId="31" fillId="0" borderId="4" xfId="67" applyFont="1" applyBorder="1" applyAlignment="1">
      <alignment horizontal="center" wrapText="1"/>
    </xf>
    <xf numFmtId="0" fontId="31" fillId="0" borderId="0" xfId="60" applyFont="1" applyAlignment="1">
      <alignment horizontal="center" vertical="center" wrapText="1"/>
    </xf>
    <xf numFmtId="0" fontId="32" fillId="3" borderId="0" xfId="60" applyFont="1" applyFill="1" applyAlignment="1">
      <alignment horizontal="center" wrapText="1"/>
    </xf>
    <xf numFmtId="0" fontId="35" fillId="0" borderId="1" xfId="66" applyFont="1" applyBorder="1" applyAlignment="1">
      <alignment horizontal="center" wrapText="1"/>
    </xf>
    <xf numFmtId="0" fontId="33" fillId="0" borderId="21" xfId="67" applyFont="1" applyBorder="1" applyAlignment="1">
      <alignment horizontal="center" vertical="center" wrapText="1"/>
    </xf>
    <xf numFmtId="0" fontId="33" fillId="0" borderId="22" xfId="67" applyFont="1" applyBorder="1" applyAlignment="1">
      <alignment horizontal="center" vertical="center" wrapText="1"/>
    </xf>
    <xf numFmtId="0" fontId="32" fillId="0" borderId="1" xfId="66" applyFont="1" applyBorder="1" applyAlignment="1">
      <alignment horizontal="center" vertical="center"/>
    </xf>
    <xf numFmtId="0" fontId="36" fillId="0" borderId="1" xfId="66" applyFont="1" applyBorder="1" applyAlignment="1">
      <alignment horizontal="center" vertical="center" wrapText="1"/>
    </xf>
    <xf numFmtId="0" fontId="37" fillId="0" borderId="1" xfId="66" applyFont="1" applyBorder="1" applyAlignment="1">
      <alignment horizontal="center" wrapText="1"/>
    </xf>
    <xf numFmtId="0" fontId="37" fillId="0" borderId="1" xfId="66" applyFont="1" applyFill="1" applyBorder="1" applyAlignment="1">
      <alignment horizontal="center" wrapText="1"/>
    </xf>
    <xf numFmtId="0" fontId="37" fillId="0" borderId="1" xfId="66" applyFont="1" applyBorder="1" applyAlignment="1">
      <alignment horizontal="center" vertical="center" wrapText="1"/>
    </xf>
    <xf numFmtId="0" fontId="37" fillId="4" borderId="1" xfId="66" applyFont="1" applyFill="1" applyBorder="1" applyAlignment="1">
      <alignment horizontal="center" wrapText="1"/>
    </xf>
    <xf numFmtId="0" fontId="37" fillId="6" borderId="1" xfId="66" applyFont="1" applyFill="1" applyBorder="1" applyAlignment="1">
      <alignment horizontal="center" wrapText="1"/>
    </xf>
    <xf numFmtId="0" fontId="37" fillId="8" borderId="1" xfId="66" applyFont="1" applyFill="1" applyBorder="1" applyAlignment="1">
      <alignment horizontal="center" wrapText="1"/>
    </xf>
    <xf numFmtId="0" fontId="37" fillId="9" borderId="1" xfId="66" applyFont="1" applyFill="1" applyBorder="1" applyAlignment="1">
      <alignment horizontal="center" wrapText="1"/>
    </xf>
    <xf numFmtId="0" fontId="37" fillId="10" borderId="1" xfId="66" applyFont="1" applyFill="1" applyBorder="1" applyAlignment="1">
      <alignment horizontal="center" wrapText="1"/>
    </xf>
    <xf numFmtId="0" fontId="37" fillId="5" borderId="1" xfId="66" applyFont="1" applyFill="1" applyBorder="1" applyAlignment="1">
      <alignment horizontal="center" wrapText="1"/>
    </xf>
    <xf numFmtId="0" fontId="37" fillId="0" borderId="2" xfId="66" applyFont="1" applyBorder="1" applyAlignment="1">
      <alignment horizontal="center" wrapText="1"/>
    </xf>
    <xf numFmtId="0" fontId="37" fillId="0" borderId="2" xfId="66" applyFont="1" applyFill="1" applyBorder="1" applyAlignment="1">
      <alignment horizontal="center" wrapText="1"/>
    </xf>
    <xf numFmtId="0" fontId="41" fillId="0" borderId="1" xfId="66" applyFont="1" applyBorder="1" applyAlignment="1">
      <alignment wrapText="1"/>
    </xf>
    <xf numFmtId="0" fontId="41" fillId="0" borderId="1" xfId="66" applyFont="1" applyBorder="1" applyAlignment="1">
      <alignment horizontal="center" vertical="center" wrapText="1"/>
    </xf>
    <xf numFmtId="0" fontId="38" fillId="0" borderId="1" xfId="66" applyFont="1" applyBorder="1" applyAlignment="1">
      <alignment horizontal="center" wrapText="1"/>
    </xf>
    <xf numFmtId="0" fontId="41" fillId="11" borderId="1" xfId="66" applyFont="1" applyFill="1" applyBorder="1" applyAlignment="1">
      <alignment wrapText="1"/>
    </xf>
    <xf numFmtId="0" fontId="41" fillId="11" borderId="1" xfId="66" applyFont="1" applyFill="1" applyBorder="1" applyAlignment="1">
      <alignment horizontal="center" vertical="center" wrapText="1"/>
    </xf>
    <xf numFmtId="0" fontId="33" fillId="0" borderId="28" xfId="67" applyFont="1" applyBorder="1" applyAlignment="1">
      <alignment horizontal="center" vertical="center" wrapText="1"/>
    </xf>
    <xf numFmtId="0" fontId="16" fillId="0" borderId="0" xfId="65" applyAlignment="1">
      <alignment wrapText="1"/>
    </xf>
    <xf numFmtId="0" fontId="18" fillId="12" borderId="0" xfId="65" applyFont="1" applyFill="1" applyAlignment="1">
      <alignment wrapText="1"/>
    </xf>
    <xf numFmtId="0" fontId="18" fillId="0" borderId="0" xfId="65" applyFont="1" applyAlignment="1">
      <alignment horizontal="center" wrapText="1"/>
    </xf>
    <xf numFmtId="0" fontId="18" fillId="0" borderId="0" xfId="65" applyFont="1" applyAlignment="1">
      <alignment wrapText="1"/>
    </xf>
    <xf numFmtId="0" fontId="18" fillId="0" borderId="0" xfId="65" applyFont="1" applyAlignment="1"/>
    <xf numFmtId="9" fontId="18" fillId="0" borderId="0" xfId="65" applyNumberFormat="1" applyFont="1" applyAlignment="1">
      <alignment wrapText="1"/>
    </xf>
    <xf numFmtId="0" fontId="16" fillId="12" borderId="0" xfId="65" applyFont="1" applyFill="1" applyAlignment="1">
      <alignment wrapText="1"/>
    </xf>
    <xf numFmtId="0" fontId="0" fillId="0" borderId="0" xfId="0" applyAlignment="1">
      <alignment horizontal="center"/>
    </xf>
    <xf numFmtId="0" fontId="43" fillId="0" borderId="0" xfId="0" applyFont="1"/>
    <xf numFmtId="0" fontId="43" fillId="0" borderId="0" xfId="0" applyFont="1" applyAlignment="1">
      <alignment horizontal="center"/>
    </xf>
    <xf numFmtId="0" fontId="44" fillId="0" borderId="0" xfId="0" applyFont="1" applyAlignment="1">
      <alignment horizontal="center"/>
    </xf>
    <xf numFmtId="0" fontId="28" fillId="0" borderId="1" xfId="0" applyFont="1" applyBorder="1" applyAlignment="1">
      <alignment horizontal="center" wrapText="1"/>
    </xf>
    <xf numFmtId="0" fontId="28" fillId="0" borderId="21" xfId="0" applyFont="1" applyBorder="1" applyAlignment="1">
      <alignment horizontal="center" vertical="center"/>
    </xf>
    <xf numFmtId="0" fontId="28" fillId="0" borderId="28" xfId="0" applyFont="1" applyBorder="1" applyAlignment="1">
      <alignment horizontal="center" vertical="center"/>
    </xf>
    <xf numFmtId="0" fontId="0" fillId="0" borderId="1" xfId="0" applyBorder="1" applyAlignment="1">
      <alignment horizontal="center"/>
    </xf>
    <xf numFmtId="0" fontId="28" fillId="0" borderId="2" xfId="0" applyFont="1" applyBorder="1" applyAlignment="1">
      <alignment horizontal="center" vertical="center" wrapText="1"/>
    </xf>
    <xf numFmtId="0" fontId="0" fillId="0" borderId="1" xfId="0" applyBorder="1" applyAlignment="1">
      <alignment vertical="center"/>
    </xf>
    <xf numFmtId="0" fontId="0" fillId="0" borderId="2" xfId="0" applyBorder="1" applyAlignment="1">
      <alignment horizontal="center" vertical="center"/>
    </xf>
    <xf numFmtId="0" fontId="28" fillId="0" borderId="29" xfId="0" applyFont="1" applyBorder="1" applyAlignment="1">
      <alignment horizontal="center" vertical="center" wrapText="1"/>
    </xf>
    <xf numFmtId="0" fontId="0" fillId="0" borderId="29" xfId="0" applyBorder="1" applyAlignment="1">
      <alignment horizontal="center" vertical="center"/>
    </xf>
    <xf numFmtId="0" fontId="28" fillId="0" borderId="4" xfId="0" applyFont="1" applyBorder="1" applyAlignment="1">
      <alignment horizontal="center" vertical="center" wrapText="1"/>
    </xf>
    <xf numFmtId="0" fontId="0" fillId="0" borderId="4" xfId="0" applyBorder="1" applyAlignment="1">
      <alignment horizontal="center" vertical="center"/>
    </xf>
  </cellXfs>
  <cellStyles count="68">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Normal 2 10" xfId="21"/>
    <cellStyle name="Heading 4" xfId="22" builtinId="19"/>
    <cellStyle name="Input" xfId="23" builtinId="20"/>
    <cellStyle name="Normal 4" xfId="24"/>
    <cellStyle name="60% - Accent3" xfId="25" builtinId="40"/>
    <cellStyle name="Good" xfId="26" builtinId="26"/>
    <cellStyle name="Output" xfId="27" builtinId="21"/>
    <cellStyle name="Normal 2 4" xfId="28"/>
    <cellStyle name="20% - Accent1" xfId="29" builtinId="30"/>
    <cellStyle name="Calculation" xfId="30" builtinId="22"/>
    <cellStyle name="Linked Cell" xfId="31" builtinId="24"/>
    <cellStyle name="Total" xfId="32" builtinId="25"/>
    <cellStyle name="Bad" xfId="33" builtinId="27"/>
    <cellStyle name="Neutral" xfId="34" builtinId="28"/>
    <cellStyle name="Accent1" xfId="35" builtinId="29"/>
    <cellStyle name="Normal 2" xfId="36"/>
    <cellStyle name="Normal 2 8" xfId="37"/>
    <cellStyle name="20% - Accent5" xfId="38" builtinId="46"/>
    <cellStyle name="60% - Accent1" xfId="39" builtinId="32"/>
    <cellStyle name="Accent2" xfId="40" builtinId="33"/>
    <cellStyle name="Normal 2 5" xfId="41"/>
    <cellStyle name="20% - Accent2" xfId="42" builtinId="34"/>
    <cellStyle name="Normal 2 9" xfId="43"/>
    <cellStyle name="Normal 3" xfId="44"/>
    <cellStyle name="20% - Accent6" xfId="45" builtinId="50"/>
    <cellStyle name="60% - Accent2" xfId="46" builtinId="36"/>
    <cellStyle name="Accent3" xfId="47" builtinId="37"/>
    <cellStyle name="Normal 2 6" xfId="48"/>
    <cellStyle name="20% - Accent3" xfId="49" builtinId="38"/>
    <cellStyle name="Accent4" xfId="50" builtinId="41"/>
    <cellStyle name="Normal 2 7" xfId="51"/>
    <cellStyle name="20% - Accent4" xfId="52" builtinId="42"/>
    <cellStyle name="40% - Accent4" xfId="53" builtinId="43"/>
    <cellStyle name="Accent5" xfId="54" builtinId="45"/>
    <cellStyle name="40% - Accent5" xfId="55" builtinId="47"/>
    <cellStyle name="60% - Accent5" xfId="56" builtinId="48"/>
    <cellStyle name="Accent6" xfId="57" builtinId="49"/>
    <cellStyle name="40% - Accent6" xfId="58" builtinId="51"/>
    <cellStyle name="60% - Accent6" xfId="59" builtinId="52"/>
    <cellStyle name="Normal 10" xfId="60"/>
    <cellStyle name="Normal 11" xfId="61"/>
    <cellStyle name="Normal 12" xfId="62"/>
    <cellStyle name="Normal 2 2" xfId="63"/>
    <cellStyle name="Normal 2 3" xfId="64"/>
    <cellStyle name="Normal 6" xfId="65"/>
    <cellStyle name="Normal 7" xfId="66"/>
    <cellStyle name="Normal 8" xfId="67"/>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'Test Co'!$O$131:$S$131</c:f>
              <c:strCache>
                <c:ptCount val="5"/>
                <c:pt idx="0">
                  <c:v>CO1</c:v>
                </c:pt>
                <c:pt idx="1">
                  <c:v>CO2</c:v>
                </c:pt>
                <c:pt idx="2">
                  <c:v>CO3</c:v>
                </c:pt>
                <c:pt idx="3">
                  <c:v>CO4</c:v>
                </c:pt>
                <c:pt idx="4">
                  <c:v>CO5</c:v>
                </c:pt>
              </c:strCache>
            </c:strRef>
          </c:cat>
          <c:val>
            <c:numRef>
              <c:f>'Test Co'!$O$132:$S$132</c:f>
              <c:numCache>
                <c:formatCode>0</c:formatCode>
                <c:ptCount val="5"/>
                <c:pt idx="0">
                  <c:v>48.6486486486487</c:v>
                </c:pt>
                <c:pt idx="1">
                  <c:v>63.0630630630631</c:v>
                </c:pt>
                <c:pt idx="2">
                  <c:v>91.8918918918919</c:v>
                </c:pt>
                <c:pt idx="3">
                  <c:v>22.5225225225225</c:v>
                </c:pt>
                <c:pt idx="4">
                  <c:v>29.7297297297297</c:v>
                </c:pt>
              </c:numCache>
            </c:numRef>
          </c:val>
        </c:ser>
        <c:dLbls>
          <c:showLegendKey val="0"/>
          <c:showVal val="0"/>
          <c:showCatName val="0"/>
          <c:showSerName val="0"/>
          <c:showPercent val="0"/>
          <c:showBubbleSize val="0"/>
        </c:dLbls>
        <c:gapWidth val="150"/>
        <c:axId val="69709184"/>
        <c:axId val="69715072"/>
      </c:barChart>
      <c:catAx>
        <c:axId val="69709184"/>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69715072"/>
        <c:crosses val="autoZero"/>
        <c:auto val="1"/>
        <c:lblAlgn val="ctr"/>
        <c:lblOffset val="100"/>
        <c:noMultiLvlLbl val="0"/>
      </c:catAx>
      <c:valAx>
        <c:axId val="69715072"/>
        <c:scaling>
          <c:orientation val="minMax"/>
        </c:scaling>
        <c:delete val="0"/>
        <c:axPos val="l"/>
        <c:majorGridlines/>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69709184"/>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'Assignment Co'!$N$131:$R$131</c:f>
              <c:strCache>
                <c:ptCount val="5"/>
                <c:pt idx="0">
                  <c:v>CO1</c:v>
                </c:pt>
                <c:pt idx="1">
                  <c:v>CO2</c:v>
                </c:pt>
                <c:pt idx="2">
                  <c:v>CO3</c:v>
                </c:pt>
                <c:pt idx="3">
                  <c:v>CO4</c:v>
                </c:pt>
                <c:pt idx="4">
                  <c:v>CO5</c:v>
                </c:pt>
              </c:strCache>
            </c:strRef>
          </c:cat>
          <c:val>
            <c:numRef>
              <c:f>'Assignment Co'!$N$132:$R$132</c:f>
              <c:numCache>
                <c:formatCode>0</c:formatCode>
                <c:ptCount val="5"/>
                <c:pt idx="0">
                  <c:v>96.3963963963964</c:v>
                </c:pt>
                <c:pt idx="1">
                  <c:v>90.990990990991</c:v>
                </c:pt>
                <c:pt idx="2">
                  <c:v>91</c:v>
                </c:pt>
                <c:pt idx="3">
                  <c:v>94.5945945945946</c:v>
                </c:pt>
                <c:pt idx="4">
                  <c:v>92</c:v>
                </c:pt>
              </c:numCache>
            </c:numRef>
          </c:val>
        </c:ser>
        <c:dLbls>
          <c:showLegendKey val="0"/>
          <c:showVal val="0"/>
          <c:showCatName val="0"/>
          <c:showSerName val="0"/>
          <c:showPercent val="0"/>
          <c:showBubbleSize val="0"/>
        </c:dLbls>
        <c:gapWidth val="150"/>
        <c:axId val="103518976"/>
        <c:axId val="103521280"/>
      </c:barChart>
      <c:catAx>
        <c:axId val="103518976"/>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3521280"/>
        <c:crosses val="autoZero"/>
        <c:auto val="0"/>
        <c:lblAlgn val="ctr"/>
        <c:lblOffset val="100"/>
        <c:noMultiLvlLbl val="0"/>
      </c:catAx>
      <c:valAx>
        <c:axId val="103521280"/>
        <c:scaling>
          <c:orientation val="minMax"/>
          <c:max val="100"/>
          <c:min val="10"/>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 of</a:t>
                </a:r>
                <a:r>
                  <a:rPr lang="en-US" baseline="0"/>
                  <a:t> Attainment</a:t>
                </a:r>
                <a:endParaRPr lang="en-US"/>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3518976"/>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txPr>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p>
      </c:txPr>
    </c:title>
    <c:autoTitleDeleted val="0"/>
    <c:plotArea>
      <c:layout/>
      <c:barChart>
        <c:barDir val="col"/>
        <c:grouping val="stacked"/>
        <c:varyColors val="0"/>
        <c:ser>
          <c:idx val="0"/>
          <c:order val="0"/>
          <c:tx>
            <c:strRef>
              <c:f>'See final Co'!$M$129</c:f>
              <c:strCache>
                <c:ptCount val="1"/>
                <c:pt idx="0">
                  <c:v>EXAM ATTAINMENT</c:v>
                </c:pt>
              </c:strCache>
            </c:strRef>
          </c:tx>
          <c:invertIfNegative val="0"/>
          <c:dLbls>
            <c:dLbl>
              <c:idx val="0"/>
              <c:delete val="1"/>
            </c:dLbl>
            <c:dLbl>
              <c:idx val="1"/>
              <c:delete val="1"/>
            </c:dLbl>
            <c:dLbl>
              <c:idx val="2"/>
              <c:delete val="1"/>
            </c:dLbl>
            <c:dLbl>
              <c:idx val="3"/>
              <c:delete val="1"/>
            </c:dLbl>
            <c:dLbl>
              <c:idx val="4"/>
              <c:layout>
                <c:manualLayout>
                  <c:x val="0.0110647891005326"/>
                  <c:y val="-0.393518518518519"/>
                </c:manualLayout>
              </c:layout>
              <c:dLblPos val="ctr"/>
              <c:showLegendKey val="0"/>
              <c:showVal val="1"/>
              <c:showCatName val="0"/>
              <c:showSerName val="1"/>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ctr"/>
            <c:showLegendKey val="0"/>
            <c:showVal val="0"/>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 final Co'!$N$128:$R$128</c:f>
              <c:strCache>
                <c:ptCount val="5"/>
                <c:pt idx="0">
                  <c:v>CO1</c:v>
                </c:pt>
                <c:pt idx="1">
                  <c:v>CO2</c:v>
                </c:pt>
                <c:pt idx="2">
                  <c:v>CO3</c:v>
                </c:pt>
                <c:pt idx="3">
                  <c:v>CO4</c:v>
                </c:pt>
                <c:pt idx="4">
                  <c:v>CO5</c:v>
                </c:pt>
              </c:strCache>
            </c:strRef>
          </c:cat>
          <c:val>
            <c:numRef>
              <c:f>'See final Co'!$N$129:$R$129</c:f>
              <c:numCache>
                <c:formatCode>0</c:formatCode>
                <c:ptCount val="5"/>
                <c:pt idx="0">
                  <c:v>95.4954954954955</c:v>
                </c:pt>
                <c:pt idx="1">
                  <c:v>95.4954954954955</c:v>
                </c:pt>
                <c:pt idx="2">
                  <c:v>95.4954954954955</c:v>
                </c:pt>
                <c:pt idx="3">
                  <c:v>95.4954954954955</c:v>
                </c:pt>
                <c:pt idx="4">
                  <c:v>95.4954954954955</c:v>
                </c:pt>
              </c:numCache>
            </c:numRef>
          </c:val>
        </c:ser>
        <c:dLbls>
          <c:showLegendKey val="0"/>
          <c:showVal val="0"/>
          <c:showCatName val="0"/>
          <c:showSerName val="0"/>
          <c:showPercent val="0"/>
          <c:showBubbleSize val="0"/>
        </c:dLbls>
        <c:gapWidth val="55"/>
        <c:overlap val="100"/>
        <c:axId val="71490944"/>
        <c:axId val="103765504"/>
      </c:barChart>
      <c:catAx>
        <c:axId val="71490944"/>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3765504"/>
        <c:crosses val="autoZero"/>
        <c:auto val="1"/>
        <c:lblAlgn val="ctr"/>
        <c:lblOffset val="100"/>
        <c:noMultiLvlLbl val="0"/>
      </c:catAx>
      <c:valAx>
        <c:axId val="103765504"/>
        <c:scaling>
          <c:orientation val="minMax"/>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a:t>
                </a:r>
                <a:r>
                  <a:rPr lang="en-US" baseline="0"/>
                  <a:t> Attainment</a:t>
                </a:r>
                <a:endParaRPr lang="en-US"/>
              </a:p>
            </c:rich>
          </c:tx>
          <c:layout/>
          <c:overlay val="0"/>
        </c:title>
        <c:numFmt formatCode="0"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1490944"/>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'Total CO'!$E$14:$I$14</c:f>
              <c:strCache>
                <c:ptCount val="5"/>
                <c:pt idx="0">
                  <c:v>CO1</c:v>
                </c:pt>
                <c:pt idx="1">
                  <c:v>CO2</c:v>
                </c:pt>
                <c:pt idx="2">
                  <c:v>CO3</c:v>
                </c:pt>
                <c:pt idx="3">
                  <c:v>CO4</c:v>
                </c:pt>
                <c:pt idx="4">
                  <c:v>CO5</c:v>
                </c:pt>
              </c:strCache>
            </c:strRef>
          </c:cat>
          <c:val>
            <c:numRef>
              <c:f>'Total CO'!$E$15:$I$15</c:f>
              <c:numCache>
                <c:formatCode>0</c:formatCode>
                <c:ptCount val="5"/>
                <c:pt idx="0">
                  <c:v>80.1801801801802</c:v>
                </c:pt>
                <c:pt idx="1">
                  <c:v>83.1831831831832</c:v>
                </c:pt>
                <c:pt idx="2">
                  <c:v>93.0930930930931</c:v>
                </c:pt>
                <c:pt idx="3">
                  <c:v>70.8708708708709</c:v>
                </c:pt>
                <c:pt idx="4">
                  <c:v>72</c:v>
                </c:pt>
              </c:numCache>
            </c:numRef>
          </c:val>
        </c:ser>
        <c:dLbls>
          <c:showLegendKey val="0"/>
          <c:showVal val="0"/>
          <c:showCatName val="0"/>
          <c:showSerName val="0"/>
          <c:showPercent val="0"/>
          <c:showBubbleSize val="0"/>
        </c:dLbls>
        <c:gapWidth val="150"/>
        <c:axId val="104958592"/>
        <c:axId val="104973056"/>
      </c:barChart>
      <c:catAx>
        <c:axId val="104958592"/>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CO s</a:t>
                </a:r>
                <a:endParaRPr lang="en-US"/>
              </a:p>
            </c:rich>
          </c:tx>
          <c:layout/>
          <c:overlay val="0"/>
        </c:title>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4973056"/>
        <c:crosses val="autoZero"/>
        <c:auto val="1"/>
        <c:lblAlgn val="ctr"/>
        <c:lblOffset val="100"/>
        <c:noMultiLvlLbl val="0"/>
      </c:catAx>
      <c:valAx>
        <c:axId val="104973056"/>
        <c:scaling>
          <c:orientation val="minMax"/>
        </c:scaling>
        <c:delete val="0"/>
        <c:axPos val="l"/>
        <c:majorGridlines/>
        <c:title>
          <c:tx>
            <c:rich>
              <a:bodyPr rot="-5400000" spcFirstLastPara="0" vertOverflow="ellipsis" vert="horz" wrap="square" anchor="ctr" anchorCtr="1"/>
              <a:lstStyle/>
              <a:p>
                <a:pPr>
                  <a:defRPr lang="en-US" sz="700" b="1" i="0" u="none" strike="noStrike" kern="1200" baseline="0">
                    <a:solidFill>
                      <a:schemeClr val="tx1"/>
                    </a:solidFill>
                    <a:latin typeface="Times New Roman" panose="02020603050405020304" pitchFamily="18" charset="0"/>
                    <a:ea typeface="+mn-ea"/>
                    <a:cs typeface="Times New Roman" panose="02020603050405020304" pitchFamily="18" charset="0"/>
                  </a:defRPr>
                </a:pPr>
                <a:r>
                  <a:rPr lang="en-US" sz="700">
                    <a:latin typeface="Times New Roman" panose="02020603050405020304" pitchFamily="18" charset="0"/>
                    <a:cs typeface="Times New Roman" panose="02020603050405020304" pitchFamily="18" charset="0"/>
                  </a:rPr>
                  <a:t>% of Attainment</a:t>
                </a:r>
                <a:endParaRPr lang="en-US" sz="700">
                  <a:latin typeface="Times New Roman" panose="02020603050405020304" pitchFamily="18" charset="0"/>
                  <a:cs typeface="Times New Roman" panose="02020603050405020304" pitchFamily="18" charset="0"/>
                </a:endParaRPr>
              </a:p>
            </c:rich>
          </c:tx>
          <c:layout>
            <c:manualLayout>
              <c:xMode val="edge"/>
              <c:yMode val="edge"/>
              <c:x val="0.0463531015678255"/>
              <c:y val="0.274410464721915"/>
            </c:manualLayout>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4958592"/>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'Final assessment'!$D$30:$H$30</c:f>
              <c:strCache>
                <c:ptCount val="5"/>
                <c:pt idx="0">
                  <c:v>CO1</c:v>
                </c:pt>
                <c:pt idx="1">
                  <c:v>CO2</c:v>
                </c:pt>
                <c:pt idx="2">
                  <c:v>CO3</c:v>
                </c:pt>
                <c:pt idx="3">
                  <c:v>CO4</c:v>
                </c:pt>
                <c:pt idx="4">
                  <c:v>CO5</c:v>
                </c:pt>
              </c:strCache>
            </c:strRef>
          </c:cat>
          <c:val>
            <c:numRef>
              <c:f>'Final assessment'!$D$31:$H$31</c:f>
              <c:numCache>
                <c:formatCode>0</c:formatCode>
                <c:ptCount val="5"/>
                <c:pt idx="0">
                  <c:v>82.6641441441441</c:v>
                </c:pt>
                <c:pt idx="1">
                  <c:v>84.9465465465466</c:v>
                </c:pt>
                <c:pt idx="2">
                  <c:v>91.9944744744745</c:v>
                </c:pt>
                <c:pt idx="3">
                  <c:v>74.2566966966967</c:v>
                </c:pt>
                <c:pt idx="4">
                  <c:v>76.04</c:v>
                </c:pt>
              </c:numCache>
            </c:numRef>
          </c:val>
        </c:ser>
        <c:dLbls>
          <c:showLegendKey val="0"/>
          <c:showVal val="1"/>
          <c:showCatName val="0"/>
          <c:showSerName val="0"/>
          <c:showPercent val="0"/>
          <c:showBubbleSize val="0"/>
        </c:dLbls>
        <c:gapWidth val="150"/>
        <c:axId val="105136128"/>
        <c:axId val="105138048"/>
      </c:barChart>
      <c:catAx>
        <c:axId val="105136128"/>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COs</a:t>
                </a:r>
                <a:endParaRPr lang="en-US"/>
              </a:p>
            </c:rich>
          </c:tx>
          <c:layout/>
          <c:overlay val="0"/>
          <c:spPr>
            <a:noFill/>
          </c:spPr>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5138048"/>
        <c:crosses val="autoZero"/>
        <c:auto val="1"/>
        <c:lblAlgn val="ctr"/>
        <c:lblOffset val="100"/>
        <c:noMultiLvlLbl val="0"/>
      </c:catAx>
      <c:valAx>
        <c:axId val="105138048"/>
        <c:scaling>
          <c:orientation val="minMax"/>
        </c:scaling>
        <c:delete val="0"/>
        <c:axPos val="l"/>
        <c:majorGridlines/>
        <c:title>
          <c:tx>
            <c:rich>
              <a:bodyPr rot="0" spcFirstLastPara="0" vertOverflow="ellipsis" vert="wordArtVert" wrap="square" anchor="ctr" anchorCtr="1"/>
              <a:lstStyle/>
              <a:p>
                <a:pPr lvl="1" algn="ctr" rtl="0">
                  <a:defRPr lang="en-US" sz="10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r>
                  <a:rPr lang="en-US" sz="1000">
                    <a:latin typeface="Times New Roman" panose="02020603050405020304" pitchFamily="18" charset="0"/>
                    <a:cs typeface="Times New Roman" panose="02020603050405020304" pitchFamily="18" charset="0"/>
                  </a:rPr>
                  <a:t>%</a:t>
                </a:r>
                <a:r>
                  <a:rPr lang="en-US" sz="1000" baseline="0">
                    <a:latin typeface="Times New Roman" panose="02020603050405020304" pitchFamily="18" charset="0"/>
                    <a:cs typeface="Times New Roman" panose="02020603050405020304" pitchFamily="18" charset="0"/>
                  </a:rPr>
                  <a:t> OF Attainmnet</a:t>
                </a:r>
                <a:endParaRPr lang="en-US" sz="1000">
                  <a:latin typeface="Times New Roman" panose="02020603050405020304" pitchFamily="18" charset="0"/>
                  <a:cs typeface="Times New Roman" panose="02020603050405020304" pitchFamily="18" charset="0"/>
                </a:endParaRPr>
              </a:p>
            </c:rich>
          </c:tx>
          <c:layout>
            <c:manualLayout>
              <c:xMode val="edge"/>
              <c:yMode val="edge"/>
              <c:x val="0.0305555555555556"/>
              <c:y val="0.161344415281423"/>
            </c:manualLayout>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5136128"/>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217713</xdr:colOff>
      <xdr:row>122</xdr:row>
      <xdr:rowOff>138793</xdr:rowOff>
    </xdr:from>
    <xdr:to>
      <xdr:col>8</xdr:col>
      <xdr:colOff>27213</xdr:colOff>
      <xdr:row>135</xdr:row>
      <xdr:rowOff>106136</xdr:rowOff>
    </xdr:to>
    <xdr:graphicFrame>
      <xdr:nvGraphicFramePr>
        <xdr:cNvPr id="2" name="Chart 1"/>
        <xdr:cNvGraphicFramePr/>
      </xdr:nvGraphicFramePr>
      <xdr:xfrm>
        <a:off x="3312795" y="34426525"/>
        <a:ext cx="4572000" cy="273939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13</xdr:col>
      <xdr:colOff>31750</xdr:colOff>
      <xdr:row>133</xdr:row>
      <xdr:rowOff>25400</xdr:rowOff>
    </xdr:from>
    <xdr:to>
      <xdr:col>18</xdr:col>
      <xdr:colOff>0</xdr:colOff>
      <xdr:row>148</xdr:row>
      <xdr:rowOff>142875</xdr:rowOff>
    </xdr:to>
    <xdr:graphicFrame>
      <xdr:nvGraphicFramePr>
        <xdr:cNvPr id="2" name="Chart 1"/>
        <xdr:cNvGraphicFramePr/>
      </xdr:nvGraphicFramePr>
      <xdr:xfrm>
        <a:off x="13509625" y="36922075"/>
        <a:ext cx="5683250" cy="31178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11</xdr:col>
      <xdr:colOff>85725</xdr:colOff>
      <xdr:row>130</xdr:row>
      <xdr:rowOff>122465</xdr:rowOff>
    </xdr:from>
    <xdr:to>
      <xdr:col>20</xdr:col>
      <xdr:colOff>136072</xdr:colOff>
      <xdr:row>147</xdr:row>
      <xdr:rowOff>149679</xdr:rowOff>
    </xdr:to>
    <xdr:graphicFrame>
      <xdr:nvGraphicFramePr>
        <xdr:cNvPr id="4" name="Chart 3"/>
        <xdr:cNvGraphicFramePr/>
      </xdr:nvGraphicFramePr>
      <xdr:xfrm>
        <a:off x="9610725" y="36711255"/>
        <a:ext cx="6479540" cy="326580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133350</xdr:colOff>
      <xdr:row>16</xdr:row>
      <xdr:rowOff>133349</xdr:rowOff>
    </xdr:from>
    <xdr:to>
      <xdr:col>8</xdr:col>
      <xdr:colOff>809625</xdr:colOff>
      <xdr:row>28</xdr:row>
      <xdr:rowOff>38100</xdr:rowOff>
    </xdr:to>
    <xdr:graphicFrame>
      <xdr:nvGraphicFramePr>
        <xdr:cNvPr id="3" name="Chart 2"/>
        <xdr:cNvGraphicFramePr/>
      </xdr:nvGraphicFramePr>
      <xdr:xfrm>
        <a:off x="4010025" y="4152265"/>
        <a:ext cx="4410075" cy="219138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9</xdr:col>
      <xdr:colOff>266700</xdr:colOff>
      <xdr:row>17</xdr:row>
      <xdr:rowOff>0</xdr:rowOff>
    </xdr:from>
    <xdr:to>
      <xdr:col>16</xdr:col>
      <xdr:colOff>571500</xdr:colOff>
      <xdr:row>30</xdr:row>
      <xdr:rowOff>76200</xdr:rowOff>
    </xdr:to>
    <xdr:graphicFrame>
      <xdr:nvGraphicFramePr>
        <xdr:cNvPr id="2" name="Chart 1"/>
        <xdr:cNvGraphicFramePr/>
      </xdr:nvGraphicFramePr>
      <xdr:xfrm>
        <a:off x="8820150" y="6638925"/>
        <a:ext cx="4572000" cy="2705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J37"/>
  <sheetViews>
    <sheetView topLeftCell="A25" workbookViewId="0">
      <selection activeCell="E33" sqref="E33:E35"/>
    </sheetView>
  </sheetViews>
  <sheetFormatPr defaultColWidth="9" defaultRowHeight="15"/>
  <cols>
    <col min="3" max="3" width="19.2857142857143" customWidth="1"/>
    <col min="4" max="4" width="72.7142857142857" customWidth="1"/>
    <col min="6" max="6" width="9.14285714285714" customWidth="1"/>
  </cols>
  <sheetData>
    <row r="3" ht="22.5" customHeight="1"/>
    <row r="4" ht="22.5" customHeight="1" spans="3:7">
      <c r="C4" s="315"/>
      <c r="D4" s="316" t="s">
        <v>0</v>
      </c>
      <c r="E4" s="315"/>
      <c r="F4" s="315"/>
      <c r="G4" s="315"/>
    </row>
    <row r="5" ht="22.5" customHeight="1"/>
    <row r="6" ht="22.5" customHeight="1" spans="3:7">
      <c r="C6" s="317">
        <v>1</v>
      </c>
      <c r="D6" s="318" t="s">
        <v>1</v>
      </c>
      <c r="E6" s="318"/>
      <c r="F6" s="318"/>
      <c r="G6" s="318"/>
    </row>
    <row r="7" ht="42.75" customHeight="1" spans="3:7">
      <c r="C7" s="317">
        <v>2</v>
      </c>
      <c r="D7" s="318" t="s">
        <v>2</v>
      </c>
      <c r="E7" s="318"/>
      <c r="F7" s="318"/>
      <c r="G7" s="318"/>
    </row>
    <row r="8" ht="22.5" customHeight="1" spans="3:7">
      <c r="C8" s="317">
        <v>3</v>
      </c>
      <c r="D8" s="318" t="s">
        <v>3</v>
      </c>
      <c r="E8" s="318"/>
      <c r="F8" s="318"/>
      <c r="G8" s="318"/>
    </row>
    <row r="9" ht="22.5" customHeight="1" spans="3:7">
      <c r="C9" s="317">
        <v>4</v>
      </c>
      <c r="D9" s="318" t="s">
        <v>4</v>
      </c>
      <c r="E9" s="318"/>
      <c r="F9" s="318"/>
      <c r="G9" s="318"/>
    </row>
    <row r="10" ht="21" customHeight="1" spans="3:7">
      <c r="C10" s="317">
        <v>5</v>
      </c>
      <c r="D10" s="318" t="s">
        <v>5</v>
      </c>
      <c r="E10" s="318"/>
      <c r="F10" s="318"/>
      <c r="G10" s="318"/>
    </row>
    <row r="11" ht="36.75" customHeight="1" spans="3:7">
      <c r="C11" s="317">
        <v>6</v>
      </c>
      <c r="D11" s="318" t="s">
        <v>6</v>
      </c>
      <c r="E11" s="319" t="s">
        <v>7</v>
      </c>
      <c r="F11" s="318"/>
      <c r="G11" s="320">
        <v>0.6</v>
      </c>
    </row>
    <row r="12" ht="22.5" customHeight="1" spans="3:7">
      <c r="C12" s="317">
        <v>7</v>
      </c>
      <c r="D12" s="318" t="s">
        <v>8</v>
      </c>
      <c r="E12" s="319" t="s">
        <v>9</v>
      </c>
      <c r="F12" s="318"/>
      <c r="G12" s="320">
        <v>0.7</v>
      </c>
    </row>
    <row r="13" ht="22.5" customHeight="1"/>
    <row r="14" ht="22.5" customHeight="1"/>
    <row r="15" ht="22.5" customHeight="1"/>
    <row r="16" ht="22.5" customHeight="1" spans="4:4">
      <c r="D16" s="321" t="s">
        <v>10</v>
      </c>
    </row>
    <row r="21" spans="3:3">
      <c r="C21" s="322"/>
    </row>
    <row r="22" spans="3:3">
      <c r="C22" s="322"/>
    </row>
    <row r="23" ht="18.75" spans="2:4">
      <c r="B23" s="323"/>
      <c r="C23" s="324"/>
      <c r="D23" s="323"/>
    </row>
    <row r="24" ht="18.75" spans="2:5">
      <c r="B24" s="325" t="s">
        <v>11</v>
      </c>
      <c r="C24" s="325"/>
      <c r="D24" s="325"/>
      <c r="E24" s="325"/>
    </row>
    <row r="25" ht="20.25" spans="2:10">
      <c r="B25" s="246" t="s">
        <v>12</v>
      </c>
      <c r="C25" s="246"/>
      <c r="D25" s="294" t="s">
        <v>13</v>
      </c>
      <c r="E25" s="295"/>
      <c r="F25" s="295"/>
      <c r="G25" s="295"/>
      <c r="H25" s="295"/>
      <c r="I25" s="295"/>
      <c r="J25" s="314"/>
    </row>
    <row r="26" ht="45" spans="2:5">
      <c r="B26" s="326" t="s">
        <v>14</v>
      </c>
      <c r="C26" s="327" t="s">
        <v>15</v>
      </c>
      <c r="D26" s="328"/>
      <c r="E26" s="329" t="s">
        <v>16</v>
      </c>
    </row>
    <row r="27" spans="2:5">
      <c r="B27" s="330" t="s">
        <v>17</v>
      </c>
      <c r="C27" s="112" t="s">
        <v>18</v>
      </c>
      <c r="D27" s="331" t="s">
        <v>19</v>
      </c>
      <c r="E27" s="332" t="s">
        <v>20</v>
      </c>
    </row>
    <row r="28" spans="2:5">
      <c r="B28" s="333"/>
      <c r="C28" s="112" t="s">
        <v>21</v>
      </c>
      <c r="D28" s="331" t="s">
        <v>22</v>
      </c>
      <c r="E28" s="334"/>
    </row>
    <row r="29" spans="2:5">
      <c r="B29" s="335"/>
      <c r="C29" s="112" t="s">
        <v>20</v>
      </c>
      <c r="D29" s="331" t="s">
        <v>23</v>
      </c>
      <c r="E29" s="336"/>
    </row>
    <row r="30" spans="3:5">
      <c r="C30" s="322"/>
      <c r="E30" s="322"/>
    </row>
    <row r="31" spans="3:5">
      <c r="C31" s="322"/>
      <c r="E31" s="322"/>
    </row>
    <row r="32" ht="45" spans="2:5">
      <c r="B32" s="326" t="s">
        <v>14</v>
      </c>
      <c r="C32" s="327" t="s">
        <v>24</v>
      </c>
      <c r="D32" s="328"/>
      <c r="E32" s="329" t="s">
        <v>16</v>
      </c>
    </row>
    <row r="33" spans="2:5">
      <c r="B33" s="330" t="s">
        <v>25</v>
      </c>
      <c r="C33" s="112" t="s">
        <v>18</v>
      </c>
      <c r="D33" s="331" t="s">
        <v>26</v>
      </c>
      <c r="E33" s="332" t="s">
        <v>21</v>
      </c>
    </row>
    <row r="34" spans="2:5">
      <c r="B34" s="333"/>
      <c r="C34" s="112" t="s">
        <v>21</v>
      </c>
      <c r="D34" s="331" t="s">
        <v>27</v>
      </c>
      <c r="E34" s="334"/>
    </row>
    <row r="35" spans="2:5">
      <c r="B35" s="335"/>
      <c r="C35" s="112" t="s">
        <v>20</v>
      </c>
      <c r="D35" s="331" t="s">
        <v>28</v>
      </c>
      <c r="E35" s="336"/>
    </row>
    <row r="36" spans="3:3">
      <c r="C36" s="322"/>
    </row>
    <row r="37" spans="3:3">
      <c r="C37" s="322"/>
    </row>
  </sheetData>
  <mergeCells count="9">
    <mergeCell ref="B24:E24"/>
    <mergeCell ref="B25:C25"/>
    <mergeCell ref="D25:J25"/>
    <mergeCell ref="C26:D26"/>
    <mergeCell ref="C32:D32"/>
    <mergeCell ref="B27:B29"/>
    <mergeCell ref="B33:B35"/>
    <mergeCell ref="E27:E29"/>
    <mergeCell ref="E33:E3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1"/>
  <sheetViews>
    <sheetView workbookViewId="0">
      <selection activeCell="A3" sqref="A3:I3"/>
    </sheetView>
  </sheetViews>
  <sheetFormatPr defaultColWidth="9" defaultRowHeight="15"/>
  <cols>
    <col min="2" max="2" width="33.4285714285714" customWidth="1"/>
    <col min="3" max="3" width="22.2857142857143" customWidth="1"/>
    <col min="4" max="4" width="10.1428571428571" customWidth="1"/>
    <col min="5" max="5" width="11.8571428571429" customWidth="1"/>
    <col min="6" max="6" width="11.7142857142857" customWidth="1"/>
    <col min="7" max="7" width="13.2857142857143" customWidth="1"/>
    <col min="8" max="8" width="11.8571428571429" customWidth="1"/>
    <col min="9" max="9" width="13.1428571428571" customWidth="1"/>
  </cols>
  <sheetData>
    <row r="1" ht="27.95" customHeight="1" spans="1:9">
      <c r="A1" s="293" t="s">
        <v>29</v>
      </c>
      <c r="B1" s="293"/>
      <c r="C1" s="293"/>
      <c r="D1" s="293"/>
      <c r="E1" s="293"/>
      <c r="F1" s="293"/>
      <c r="G1" s="293"/>
      <c r="H1" s="293"/>
      <c r="I1" s="293"/>
    </row>
    <row r="2" ht="27.95" customHeight="1" spans="1:9">
      <c r="A2" s="246" t="s">
        <v>30</v>
      </c>
      <c r="B2" s="246"/>
      <c r="C2" s="246"/>
      <c r="D2" s="246"/>
      <c r="E2" s="246"/>
      <c r="F2" s="246"/>
      <c r="G2" s="246"/>
      <c r="H2" s="246"/>
      <c r="I2" s="246"/>
    </row>
    <row r="3" ht="27.95" customHeight="1" spans="1:9">
      <c r="A3" s="246" t="s">
        <v>12</v>
      </c>
      <c r="B3" s="246"/>
      <c r="C3" s="294" t="s">
        <v>13</v>
      </c>
      <c r="D3" s="295"/>
      <c r="E3" s="295"/>
      <c r="F3" s="295"/>
      <c r="G3" s="295"/>
      <c r="H3" s="295"/>
      <c r="I3" s="314"/>
    </row>
    <row r="4" ht="27.95" customHeight="1" spans="1:9">
      <c r="A4" s="296" t="s">
        <v>31</v>
      </c>
      <c r="B4" s="296"/>
      <c r="C4" s="296"/>
      <c r="D4" s="297" t="s">
        <v>32</v>
      </c>
      <c r="E4" s="297"/>
      <c r="F4" s="297"/>
      <c r="G4" s="297"/>
      <c r="H4" s="297"/>
      <c r="I4" s="297"/>
    </row>
    <row r="5" spans="1:9">
      <c r="A5" s="298" t="s">
        <v>33</v>
      </c>
      <c r="B5" s="298" t="s">
        <v>34</v>
      </c>
      <c r="C5" s="299" t="s">
        <v>35</v>
      </c>
      <c r="D5" s="300" t="s">
        <v>36</v>
      </c>
      <c r="E5" s="300"/>
      <c r="F5" s="300" t="s">
        <v>37</v>
      </c>
      <c r="G5" s="300"/>
      <c r="H5" s="300" t="s">
        <v>38</v>
      </c>
      <c r="I5" s="300"/>
    </row>
    <row r="6" spans="1:9">
      <c r="A6" s="298"/>
      <c r="B6" s="298"/>
      <c r="C6" s="299"/>
      <c r="D6" s="300"/>
      <c r="E6" s="300"/>
      <c r="F6" s="300"/>
      <c r="G6" s="300"/>
      <c r="H6" s="300"/>
      <c r="I6" s="300"/>
    </row>
    <row r="7" ht="24" customHeight="1" spans="1:9">
      <c r="A7" s="298"/>
      <c r="B7" s="298"/>
      <c r="C7" s="299"/>
      <c r="D7" s="301" t="s">
        <v>39</v>
      </c>
      <c r="E7" s="301" t="s">
        <v>40</v>
      </c>
      <c r="F7" s="301" t="s">
        <v>39</v>
      </c>
      <c r="G7" s="301" t="s">
        <v>40</v>
      </c>
      <c r="H7" s="301" t="s">
        <v>39</v>
      </c>
      <c r="I7" s="301" t="s">
        <v>40</v>
      </c>
    </row>
    <row r="8" ht="24" customHeight="1" spans="1:9">
      <c r="A8" s="298"/>
      <c r="B8" s="298"/>
      <c r="C8" s="299"/>
      <c r="D8" s="302" t="s">
        <v>41</v>
      </c>
      <c r="E8" s="303" t="s">
        <v>42</v>
      </c>
      <c r="F8" s="304" t="s">
        <v>43</v>
      </c>
      <c r="G8" s="305" t="s">
        <v>44</v>
      </c>
      <c r="H8" s="306" t="s">
        <v>45</v>
      </c>
      <c r="I8" s="306" t="s">
        <v>46</v>
      </c>
    </row>
    <row r="9" ht="24" customHeight="1" spans="1:9">
      <c r="A9" s="298"/>
      <c r="B9" s="298"/>
      <c r="C9" s="299"/>
      <c r="D9" s="299">
        <v>15</v>
      </c>
      <c r="E9" s="299">
        <v>15</v>
      </c>
      <c r="F9" s="299">
        <v>15</v>
      </c>
      <c r="G9" s="299">
        <v>15</v>
      </c>
      <c r="H9" s="299">
        <v>15</v>
      </c>
      <c r="I9" s="299">
        <v>15</v>
      </c>
    </row>
    <row r="10" ht="24" customHeight="1" spans="1:9">
      <c r="A10" s="307"/>
      <c r="B10" s="307"/>
      <c r="C10" s="308"/>
      <c r="D10" s="308"/>
      <c r="E10" s="308"/>
      <c r="F10" s="308"/>
      <c r="G10" s="308"/>
      <c r="H10" s="308"/>
      <c r="I10" s="308"/>
    </row>
    <row r="11" ht="18" customHeight="1" spans="1:9">
      <c r="A11" s="298">
        <v>1</v>
      </c>
      <c r="B11" s="309" t="s">
        <v>47</v>
      </c>
      <c r="C11" s="310" t="s">
        <v>48</v>
      </c>
      <c r="D11" s="261" t="s">
        <v>49</v>
      </c>
      <c r="E11" s="261" t="s">
        <v>49</v>
      </c>
      <c r="F11" s="262">
        <v>10</v>
      </c>
      <c r="G11" s="262">
        <v>11</v>
      </c>
      <c r="H11" s="263">
        <v>15</v>
      </c>
      <c r="I11" s="263">
        <v>11</v>
      </c>
    </row>
    <row r="12" ht="18" customHeight="1" spans="1:9">
      <c r="A12" s="311">
        <v>2</v>
      </c>
      <c r="B12" s="309" t="s">
        <v>50</v>
      </c>
      <c r="C12" s="310" t="s">
        <v>51</v>
      </c>
      <c r="D12" s="262">
        <v>15</v>
      </c>
      <c r="E12" s="262">
        <v>14</v>
      </c>
      <c r="F12" s="262">
        <v>13</v>
      </c>
      <c r="G12" s="262">
        <v>14</v>
      </c>
      <c r="H12" s="262">
        <v>13</v>
      </c>
      <c r="I12" s="262">
        <v>7</v>
      </c>
    </row>
    <row r="13" ht="18" customHeight="1" spans="1:9">
      <c r="A13" s="298">
        <v>3</v>
      </c>
      <c r="B13" s="309" t="s">
        <v>52</v>
      </c>
      <c r="C13" s="310" t="s">
        <v>53</v>
      </c>
      <c r="D13" s="262">
        <v>12</v>
      </c>
      <c r="E13" s="262">
        <v>10</v>
      </c>
      <c r="F13" s="262">
        <v>12</v>
      </c>
      <c r="G13" s="262">
        <v>12</v>
      </c>
      <c r="H13" s="263">
        <v>8</v>
      </c>
      <c r="I13" s="263">
        <v>7</v>
      </c>
    </row>
    <row r="14" ht="18" customHeight="1" spans="1:9">
      <c r="A14" s="311">
        <v>4</v>
      </c>
      <c r="B14" s="309" t="s">
        <v>54</v>
      </c>
      <c r="C14" s="310" t="s">
        <v>55</v>
      </c>
      <c r="D14" s="262">
        <v>13</v>
      </c>
      <c r="E14" s="262">
        <v>11</v>
      </c>
      <c r="F14" s="262">
        <v>14</v>
      </c>
      <c r="G14" s="262">
        <v>13</v>
      </c>
      <c r="H14" s="261" t="s">
        <v>49</v>
      </c>
      <c r="I14" s="261" t="s">
        <v>49</v>
      </c>
    </row>
    <row r="15" ht="18" customHeight="1" spans="1:9">
      <c r="A15" s="298">
        <v>5</v>
      </c>
      <c r="B15" s="309" t="s">
        <v>56</v>
      </c>
      <c r="C15" s="310" t="s">
        <v>57</v>
      </c>
      <c r="D15" s="261" t="s">
        <v>49</v>
      </c>
      <c r="E15" s="261" t="s">
        <v>49</v>
      </c>
      <c r="F15" s="264">
        <v>13</v>
      </c>
      <c r="G15" s="264">
        <v>12</v>
      </c>
      <c r="H15" s="262">
        <v>12</v>
      </c>
      <c r="I15" s="262">
        <v>3</v>
      </c>
    </row>
    <row r="16" ht="18" customHeight="1" spans="1:9">
      <c r="A16" s="311">
        <v>6</v>
      </c>
      <c r="B16" s="309" t="s">
        <v>58</v>
      </c>
      <c r="C16" s="310" t="s">
        <v>59</v>
      </c>
      <c r="D16" s="262">
        <v>11</v>
      </c>
      <c r="E16" s="262">
        <v>15</v>
      </c>
      <c r="F16" s="262">
        <v>14</v>
      </c>
      <c r="G16" s="262">
        <v>14</v>
      </c>
      <c r="H16" s="261" t="s">
        <v>49</v>
      </c>
      <c r="I16" s="261" t="s">
        <v>49</v>
      </c>
    </row>
    <row r="17" ht="18" customHeight="1" spans="1:9">
      <c r="A17" s="298">
        <v>7</v>
      </c>
      <c r="B17" s="309" t="s">
        <v>60</v>
      </c>
      <c r="C17" s="310" t="s">
        <v>61</v>
      </c>
      <c r="D17" s="263">
        <v>16</v>
      </c>
      <c r="E17" s="263">
        <v>12</v>
      </c>
      <c r="F17" s="261" t="s">
        <v>49</v>
      </c>
      <c r="G17" s="261" t="s">
        <v>49</v>
      </c>
      <c r="H17" s="262">
        <v>0</v>
      </c>
      <c r="I17" s="262">
        <v>14</v>
      </c>
    </row>
    <row r="18" ht="18" customHeight="1" spans="1:9">
      <c r="A18" s="311">
        <v>8</v>
      </c>
      <c r="B18" s="309" t="s">
        <v>62</v>
      </c>
      <c r="C18" s="310" t="s">
        <v>63</v>
      </c>
      <c r="D18" s="261" t="s">
        <v>49</v>
      </c>
      <c r="E18" s="261" t="s">
        <v>49</v>
      </c>
      <c r="F18" s="262">
        <v>13</v>
      </c>
      <c r="G18" s="262">
        <v>7</v>
      </c>
      <c r="H18" s="263">
        <v>4</v>
      </c>
      <c r="I18" s="263">
        <v>6</v>
      </c>
    </row>
    <row r="19" ht="18" customHeight="1" spans="1:9">
      <c r="A19" s="298">
        <v>9</v>
      </c>
      <c r="B19" s="309" t="s">
        <v>64</v>
      </c>
      <c r="C19" s="310" t="s">
        <v>65</v>
      </c>
      <c r="D19" s="262">
        <v>15</v>
      </c>
      <c r="E19" s="262">
        <v>15</v>
      </c>
      <c r="F19" s="262">
        <v>15</v>
      </c>
      <c r="G19" s="262">
        <v>15</v>
      </c>
      <c r="H19" s="261" t="s">
        <v>49</v>
      </c>
      <c r="I19" s="261" t="s">
        <v>49</v>
      </c>
    </row>
    <row r="20" ht="18" customHeight="1" spans="1:9">
      <c r="A20" s="311">
        <v>10</v>
      </c>
      <c r="B20" s="309" t="s">
        <v>66</v>
      </c>
      <c r="C20" s="310" t="s">
        <v>67</v>
      </c>
      <c r="D20" s="262">
        <v>16</v>
      </c>
      <c r="E20" s="262">
        <v>12</v>
      </c>
      <c r="F20" s="262">
        <v>11</v>
      </c>
      <c r="G20" s="262">
        <v>14</v>
      </c>
      <c r="H20" s="261" t="s">
        <v>49</v>
      </c>
      <c r="I20" s="261" t="s">
        <v>49</v>
      </c>
    </row>
    <row r="21" ht="18" customHeight="1" spans="1:9">
      <c r="A21" s="298">
        <v>11</v>
      </c>
      <c r="B21" s="309" t="s">
        <v>68</v>
      </c>
      <c r="C21" s="310" t="s">
        <v>69</v>
      </c>
      <c r="D21" s="262">
        <v>15</v>
      </c>
      <c r="E21" s="262">
        <v>15</v>
      </c>
      <c r="F21" s="262">
        <v>13</v>
      </c>
      <c r="G21" s="262">
        <v>12</v>
      </c>
      <c r="H21" s="261" t="s">
        <v>49</v>
      </c>
      <c r="I21" s="261" t="s">
        <v>49</v>
      </c>
    </row>
    <row r="22" ht="18" customHeight="1" spans="1:9">
      <c r="A22" s="311">
        <v>12</v>
      </c>
      <c r="B22" s="309" t="s">
        <v>70</v>
      </c>
      <c r="C22" s="310" t="s">
        <v>71</v>
      </c>
      <c r="D22" s="262">
        <v>13</v>
      </c>
      <c r="E22" s="262">
        <v>8</v>
      </c>
      <c r="F22" s="264">
        <v>13</v>
      </c>
      <c r="G22" s="264">
        <v>14</v>
      </c>
      <c r="H22" s="261" t="s">
        <v>49</v>
      </c>
      <c r="I22" s="261" t="s">
        <v>49</v>
      </c>
    </row>
    <row r="23" ht="18" customHeight="1" spans="1:9">
      <c r="A23" s="298">
        <v>13</v>
      </c>
      <c r="B23" s="309" t="s">
        <v>72</v>
      </c>
      <c r="C23" s="310" t="s">
        <v>73</v>
      </c>
      <c r="D23" s="262">
        <v>12</v>
      </c>
      <c r="E23" s="262">
        <v>8</v>
      </c>
      <c r="F23" s="265">
        <v>12</v>
      </c>
      <c r="G23" s="265">
        <v>12</v>
      </c>
      <c r="H23" s="261" t="s">
        <v>49</v>
      </c>
      <c r="I23" s="261" t="s">
        <v>49</v>
      </c>
    </row>
    <row r="24" ht="18" customHeight="1" spans="1:9">
      <c r="A24" s="311">
        <v>14</v>
      </c>
      <c r="B24" s="309" t="s">
        <v>74</v>
      </c>
      <c r="C24" s="310" t="s">
        <v>75</v>
      </c>
      <c r="D24" s="262">
        <v>12</v>
      </c>
      <c r="E24" s="262">
        <v>13</v>
      </c>
      <c r="F24" s="262">
        <v>10</v>
      </c>
      <c r="G24" s="262">
        <v>10</v>
      </c>
      <c r="H24" s="262">
        <v>11</v>
      </c>
      <c r="I24" s="262">
        <v>0</v>
      </c>
    </row>
    <row r="25" ht="18" customHeight="1" spans="1:9">
      <c r="A25" s="298">
        <v>15</v>
      </c>
      <c r="B25" s="309" t="s">
        <v>76</v>
      </c>
      <c r="C25" s="310" t="s">
        <v>77</v>
      </c>
      <c r="D25" s="262">
        <v>15</v>
      </c>
      <c r="E25" s="262">
        <v>13</v>
      </c>
      <c r="F25" s="262">
        <v>14</v>
      </c>
      <c r="G25" s="262">
        <v>14</v>
      </c>
      <c r="H25" s="264">
        <v>12</v>
      </c>
      <c r="I25" s="264">
        <v>6</v>
      </c>
    </row>
    <row r="26" ht="18" customHeight="1" spans="1:9">
      <c r="A26" s="311">
        <v>16</v>
      </c>
      <c r="B26" s="309" t="s">
        <v>78</v>
      </c>
      <c r="C26" s="310" t="s">
        <v>79</v>
      </c>
      <c r="D26" s="262">
        <v>14</v>
      </c>
      <c r="E26" s="262">
        <v>13</v>
      </c>
      <c r="F26" s="265">
        <v>15</v>
      </c>
      <c r="G26" s="265">
        <v>15</v>
      </c>
      <c r="H26" s="262">
        <v>15</v>
      </c>
      <c r="I26" s="262">
        <v>6</v>
      </c>
    </row>
    <row r="27" ht="18" customHeight="1" spans="1:9">
      <c r="A27" s="298">
        <v>17</v>
      </c>
      <c r="B27" s="309" t="s">
        <v>80</v>
      </c>
      <c r="C27" s="310" t="s">
        <v>81</v>
      </c>
      <c r="D27" s="261" t="s">
        <v>49</v>
      </c>
      <c r="E27" s="261" t="s">
        <v>49</v>
      </c>
      <c r="F27" s="262">
        <v>15</v>
      </c>
      <c r="G27" s="262">
        <v>14</v>
      </c>
      <c r="H27" s="264">
        <v>14</v>
      </c>
      <c r="I27" s="264">
        <v>14</v>
      </c>
    </row>
    <row r="28" ht="18" customHeight="1" spans="1:9">
      <c r="A28" s="311">
        <v>18</v>
      </c>
      <c r="B28" s="309" t="s">
        <v>82</v>
      </c>
      <c r="C28" s="310" t="s">
        <v>83</v>
      </c>
      <c r="D28" s="262">
        <v>16</v>
      </c>
      <c r="E28" s="262">
        <v>8</v>
      </c>
      <c r="F28" s="262">
        <v>15</v>
      </c>
      <c r="G28" s="262">
        <v>14</v>
      </c>
      <c r="H28" s="261" t="s">
        <v>49</v>
      </c>
      <c r="I28" s="261" t="s">
        <v>49</v>
      </c>
    </row>
    <row r="29" ht="18" customHeight="1" spans="1:9">
      <c r="A29" s="298">
        <v>19</v>
      </c>
      <c r="B29" s="309" t="s">
        <v>84</v>
      </c>
      <c r="C29" s="310" t="s">
        <v>85</v>
      </c>
      <c r="D29" s="262">
        <v>13</v>
      </c>
      <c r="E29" s="262">
        <v>14</v>
      </c>
      <c r="F29" s="264">
        <v>12</v>
      </c>
      <c r="G29" s="264">
        <v>13</v>
      </c>
      <c r="H29" s="261" t="s">
        <v>49</v>
      </c>
      <c r="I29" s="261" t="s">
        <v>49</v>
      </c>
    </row>
    <row r="30" ht="18" customHeight="1" spans="1:9">
      <c r="A30" s="311">
        <v>20</v>
      </c>
      <c r="B30" s="309" t="s">
        <v>86</v>
      </c>
      <c r="C30" s="310" t="s">
        <v>87</v>
      </c>
      <c r="D30" s="262">
        <v>5</v>
      </c>
      <c r="E30" s="262">
        <v>15</v>
      </c>
      <c r="F30" s="262">
        <v>13</v>
      </c>
      <c r="G30" s="262">
        <v>15</v>
      </c>
      <c r="H30" s="261" t="s">
        <v>49</v>
      </c>
      <c r="I30" s="261" t="s">
        <v>49</v>
      </c>
    </row>
    <row r="31" ht="18" customHeight="1" spans="1:9">
      <c r="A31" s="298">
        <v>21</v>
      </c>
      <c r="B31" s="309" t="s">
        <v>88</v>
      </c>
      <c r="C31" s="310" t="s">
        <v>89</v>
      </c>
      <c r="D31" s="262">
        <v>10</v>
      </c>
      <c r="E31" s="262">
        <v>14</v>
      </c>
      <c r="F31" s="262">
        <v>12</v>
      </c>
      <c r="G31" s="262">
        <v>12</v>
      </c>
      <c r="H31" s="261" t="s">
        <v>49</v>
      </c>
      <c r="I31" s="261" t="s">
        <v>49</v>
      </c>
    </row>
    <row r="32" ht="18" customHeight="1" spans="1:9">
      <c r="A32" s="311">
        <v>22</v>
      </c>
      <c r="B32" s="309" t="s">
        <v>90</v>
      </c>
      <c r="C32" s="310" t="s">
        <v>91</v>
      </c>
      <c r="D32" s="262">
        <v>11</v>
      </c>
      <c r="E32" s="262">
        <v>5</v>
      </c>
      <c r="F32" s="262">
        <v>12</v>
      </c>
      <c r="G32" s="262">
        <v>11</v>
      </c>
      <c r="H32" s="262">
        <v>8</v>
      </c>
      <c r="I32" s="262">
        <v>14</v>
      </c>
    </row>
    <row r="33" ht="18" customHeight="1" spans="1:9">
      <c r="A33" s="298">
        <v>23</v>
      </c>
      <c r="B33" s="309" t="s">
        <v>92</v>
      </c>
      <c r="C33" s="310" t="s">
        <v>93</v>
      </c>
      <c r="D33" s="262">
        <v>14</v>
      </c>
      <c r="E33" s="262">
        <v>15</v>
      </c>
      <c r="F33" s="262">
        <v>13</v>
      </c>
      <c r="G33" s="262">
        <v>11</v>
      </c>
      <c r="H33" s="266" t="s">
        <v>49</v>
      </c>
      <c r="I33" s="266" t="s">
        <v>49</v>
      </c>
    </row>
    <row r="34" ht="18" customHeight="1" spans="1:9">
      <c r="A34" s="311">
        <v>24</v>
      </c>
      <c r="B34" s="309" t="s">
        <v>94</v>
      </c>
      <c r="C34" s="310" t="s">
        <v>95</v>
      </c>
      <c r="D34" s="262">
        <v>13</v>
      </c>
      <c r="E34" s="262">
        <v>11</v>
      </c>
      <c r="F34" s="266" t="s">
        <v>49</v>
      </c>
      <c r="G34" s="266" t="s">
        <v>49</v>
      </c>
      <c r="H34" s="262">
        <v>15</v>
      </c>
      <c r="I34" s="262">
        <v>5</v>
      </c>
    </row>
    <row r="35" ht="18" customHeight="1" spans="1:9">
      <c r="A35" s="298">
        <v>25</v>
      </c>
      <c r="B35" s="309" t="s">
        <v>96</v>
      </c>
      <c r="C35" s="310" t="s">
        <v>97</v>
      </c>
      <c r="D35" s="262">
        <v>14</v>
      </c>
      <c r="E35" s="262">
        <v>12</v>
      </c>
      <c r="F35" s="262">
        <v>12</v>
      </c>
      <c r="G35" s="262">
        <v>11</v>
      </c>
      <c r="H35" s="266" t="s">
        <v>49</v>
      </c>
      <c r="I35" s="266" t="s">
        <v>49</v>
      </c>
    </row>
    <row r="36" ht="18" customHeight="1" spans="1:9">
      <c r="A36" s="311">
        <v>26</v>
      </c>
      <c r="B36" s="309" t="s">
        <v>98</v>
      </c>
      <c r="C36" s="310" t="s">
        <v>99</v>
      </c>
      <c r="D36" s="261" t="s">
        <v>49</v>
      </c>
      <c r="E36" s="261" t="s">
        <v>49</v>
      </c>
      <c r="F36" s="262">
        <v>12</v>
      </c>
      <c r="G36" s="262">
        <v>14</v>
      </c>
      <c r="H36" s="262">
        <v>8</v>
      </c>
      <c r="I36" s="262">
        <v>8</v>
      </c>
    </row>
    <row r="37" ht="18" customHeight="1" spans="1:9">
      <c r="A37" s="298">
        <v>27</v>
      </c>
      <c r="B37" s="309" t="s">
        <v>100</v>
      </c>
      <c r="C37" s="310" t="s">
        <v>101</v>
      </c>
      <c r="D37" s="262">
        <v>14</v>
      </c>
      <c r="E37" s="262">
        <v>15</v>
      </c>
      <c r="F37" s="262">
        <v>12</v>
      </c>
      <c r="G37" s="262">
        <v>14</v>
      </c>
      <c r="H37" s="264">
        <v>14</v>
      </c>
      <c r="I37" s="264">
        <v>13</v>
      </c>
    </row>
    <row r="38" ht="18" customHeight="1" spans="1:9">
      <c r="A38" s="311">
        <v>28</v>
      </c>
      <c r="B38" s="309" t="s">
        <v>102</v>
      </c>
      <c r="C38" s="310" t="s">
        <v>103</v>
      </c>
      <c r="D38" s="263">
        <v>14</v>
      </c>
      <c r="E38" s="263">
        <v>15</v>
      </c>
      <c r="F38" s="262">
        <v>12</v>
      </c>
      <c r="G38" s="262">
        <v>10</v>
      </c>
      <c r="H38" s="266" t="s">
        <v>49</v>
      </c>
      <c r="I38" s="266" t="s">
        <v>49</v>
      </c>
    </row>
    <row r="39" ht="18" customHeight="1" spans="1:9">
      <c r="A39" s="298">
        <v>29</v>
      </c>
      <c r="B39" s="309" t="s">
        <v>104</v>
      </c>
      <c r="C39" s="310" t="s">
        <v>105</v>
      </c>
      <c r="D39" s="261" t="s">
        <v>49</v>
      </c>
      <c r="E39" s="261" t="s">
        <v>49</v>
      </c>
      <c r="F39" s="262">
        <v>12</v>
      </c>
      <c r="G39" s="262">
        <v>7</v>
      </c>
      <c r="H39" s="262">
        <v>14</v>
      </c>
      <c r="I39" s="262">
        <v>14</v>
      </c>
    </row>
    <row r="40" ht="18" customHeight="1" spans="1:9">
      <c r="A40" s="311">
        <v>30</v>
      </c>
      <c r="B40" s="309" t="s">
        <v>106</v>
      </c>
      <c r="C40" s="310" t="s">
        <v>107</v>
      </c>
      <c r="D40" s="262">
        <v>8</v>
      </c>
      <c r="E40" s="262">
        <v>14</v>
      </c>
      <c r="F40" s="264">
        <v>9</v>
      </c>
      <c r="G40" s="264">
        <v>8</v>
      </c>
      <c r="H40" s="261" t="s">
        <v>49</v>
      </c>
      <c r="I40" s="261" t="s">
        <v>49</v>
      </c>
    </row>
    <row r="41" ht="18" customHeight="1" spans="1:9">
      <c r="A41" s="298">
        <v>31</v>
      </c>
      <c r="B41" s="309" t="s">
        <v>108</v>
      </c>
      <c r="C41" s="310" t="s">
        <v>109</v>
      </c>
      <c r="D41" s="262">
        <v>14</v>
      </c>
      <c r="E41" s="262">
        <v>14</v>
      </c>
      <c r="F41" s="262">
        <v>14</v>
      </c>
      <c r="G41" s="262">
        <v>14</v>
      </c>
      <c r="H41" s="262">
        <v>15</v>
      </c>
      <c r="I41" s="262">
        <v>14</v>
      </c>
    </row>
    <row r="42" ht="18" customHeight="1" spans="1:9">
      <c r="A42" s="311">
        <v>32</v>
      </c>
      <c r="B42" s="309" t="s">
        <v>110</v>
      </c>
      <c r="C42" s="310" t="s">
        <v>111</v>
      </c>
      <c r="D42" s="263">
        <v>14</v>
      </c>
      <c r="E42" s="263">
        <v>12</v>
      </c>
      <c r="F42" s="261" t="s">
        <v>49</v>
      </c>
      <c r="G42" s="261" t="s">
        <v>49</v>
      </c>
      <c r="H42" s="262">
        <v>15</v>
      </c>
      <c r="I42" s="262">
        <v>15</v>
      </c>
    </row>
    <row r="43" ht="18" customHeight="1" spans="1:9">
      <c r="A43" s="298">
        <v>33</v>
      </c>
      <c r="B43" s="312" t="s">
        <v>112</v>
      </c>
      <c r="C43" s="313" t="s">
        <v>113</v>
      </c>
      <c r="D43" s="262">
        <v>7</v>
      </c>
      <c r="E43" s="262">
        <v>7</v>
      </c>
      <c r="F43" s="262">
        <v>10</v>
      </c>
      <c r="G43" s="262">
        <v>9</v>
      </c>
      <c r="H43" s="266" t="s">
        <v>49</v>
      </c>
      <c r="I43" s="266" t="s">
        <v>49</v>
      </c>
    </row>
    <row r="44" ht="18" customHeight="1" spans="1:9">
      <c r="A44" s="311">
        <v>34</v>
      </c>
      <c r="B44" s="309" t="s">
        <v>114</v>
      </c>
      <c r="C44" s="310" t="s">
        <v>115</v>
      </c>
      <c r="D44" s="262">
        <v>12</v>
      </c>
      <c r="E44" s="262">
        <v>12</v>
      </c>
      <c r="F44" s="262">
        <v>12</v>
      </c>
      <c r="G44" s="262">
        <v>11</v>
      </c>
      <c r="H44" s="266" t="s">
        <v>49</v>
      </c>
      <c r="I44" s="266" t="s">
        <v>49</v>
      </c>
    </row>
    <row r="45" ht="18" customHeight="1" spans="1:9">
      <c r="A45" s="298">
        <v>35</v>
      </c>
      <c r="B45" s="309" t="s">
        <v>116</v>
      </c>
      <c r="C45" s="310" t="s">
        <v>117</v>
      </c>
      <c r="D45" s="262">
        <v>12</v>
      </c>
      <c r="E45" s="262">
        <v>13</v>
      </c>
      <c r="F45" s="262">
        <v>14</v>
      </c>
      <c r="G45" s="262">
        <v>13</v>
      </c>
      <c r="H45" s="261" t="s">
        <v>49</v>
      </c>
      <c r="I45" s="261" t="s">
        <v>49</v>
      </c>
    </row>
    <row r="46" ht="18" customHeight="1" spans="1:9">
      <c r="A46" s="311">
        <v>36</v>
      </c>
      <c r="B46" s="309" t="s">
        <v>118</v>
      </c>
      <c r="C46" s="310" t="s">
        <v>119</v>
      </c>
      <c r="D46" s="262">
        <v>15</v>
      </c>
      <c r="E46" s="262">
        <v>14</v>
      </c>
      <c r="F46" s="262">
        <v>15</v>
      </c>
      <c r="G46" s="262">
        <v>10</v>
      </c>
      <c r="H46" s="266" t="s">
        <v>49</v>
      </c>
      <c r="I46" s="266" t="s">
        <v>49</v>
      </c>
    </row>
    <row r="47" ht="18" customHeight="1" spans="1:9">
      <c r="A47" s="298">
        <v>37</v>
      </c>
      <c r="B47" s="309" t="s">
        <v>120</v>
      </c>
      <c r="C47" s="310" t="s">
        <v>121</v>
      </c>
      <c r="D47" s="262">
        <v>12</v>
      </c>
      <c r="E47" s="262">
        <v>8</v>
      </c>
      <c r="F47" s="262">
        <v>11</v>
      </c>
      <c r="G47" s="262">
        <v>10</v>
      </c>
      <c r="H47" s="266" t="s">
        <v>49</v>
      </c>
      <c r="I47" s="266" t="s">
        <v>49</v>
      </c>
    </row>
    <row r="48" ht="18" customHeight="1" spans="1:9">
      <c r="A48" s="311">
        <v>38</v>
      </c>
      <c r="B48" s="309" t="s">
        <v>122</v>
      </c>
      <c r="C48" s="310" t="s">
        <v>123</v>
      </c>
      <c r="D48" s="261" t="s">
        <v>49</v>
      </c>
      <c r="E48" s="261" t="s">
        <v>49</v>
      </c>
      <c r="F48" s="264">
        <v>12</v>
      </c>
      <c r="G48" s="264">
        <v>7</v>
      </c>
      <c r="H48" s="262">
        <v>15</v>
      </c>
      <c r="I48" s="262">
        <v>5</v>
      </c>
    </row>
    <row r="49" ht="18" customHeight="1" spans="1:9">
      <c r="A49" s="298">
        <v>39</v>
      </c>
      <c r="B49" s="309" t="s">
        <v>124</v>
      </c>
      <c r="C49" s="310" t="s">
        <v>125</v>
      </c>
      <c r="D49" s="262">
        <v>15</v>
      </c>
      <c r="E49" s="262">
        <v>13</v>
      </c>
      <c r="F49" s="262">
        <v>15</v>
      </c>
      <c r="G49" s="262">
        <v>15</v>
      </c>
      <c r="H49" s="261" t="s">
        <v>49</v>
      </c>
      <c r="I49" s="261" t="s">
        <v>49</v>
      </c>
    </row>
    <row r="50" ht="18" customHeight="1" spans="1:9">
      <c r="A50" s="311">
        <v>40</v>
      </c>
      <c r="B50" s="309" t="s">
        <v>126</v>
      </c>
      <c r="C50" s="310" t="s">
        <v>127</v>
      </c>
      <c r="D50" s="262">
        <v>15</v>
      </c>
      <c r="E50" s="262">
        <v>15</v>
      </c>
      <c r="F50" s="262">
        <v>15</v>
      </c>
      <c r="G50" s="262">
        <v>15</v>
      </c>
      <c r="H50" s="266" t="s">
        <v>49</v>
      </c>
      <c r="I50" s="266" t="s">
        <v>49</v>
      </c>
    </row>
    <row r="51" ht="18" customHeight="1" spans="1:9">
      <c r="A51" s="298">
        <v>41</v>
      </c>
      <c r="B51" s="309" t="s">
        <v>128</v>
      </c>
      <c r="C51" s="310" t="s">
        <v>129</v>
      </c>
      <c r="D51" s="262">
        <v>13</v>
      </c>
      <c r="E51" s="262">
        <v>6</v>
      </c>
      <c r="F51" s="262">
        <v>13</v>
      </c>
      <c r="G51" s="262">
        <v>10</v>
      </c>
      <c r="H51" s="261" t="s">
        <v>49</v>
      </c>
      <c r="I51" s="261" t="s">
        <v>49</v>
      </c>
    </row>
    <row r="52" ht="18" customHeight="1" spans="1:9">
      <c r="A52" s="311">
        <v>42</v>
      </c>
      <c r="B52" s="309" t="s">
        <v>130</v>
      </c>
      <c r="C52" s="310" t="s">
        <v>131</v>
      </c>
      <c r="D52" s="262">
        <v>11</v>
      </c>
      <c r="E52" s="262">
        <v>11</v>
      </c>
      <c r="F52" s="262">
        <v>11</v>
      </c>
      <c r="G52" s="262">
        <v>13</v>
      </c>
      <c r="H52" s="261" t="s">
        <v>49</v>
      </c>
      <c r="I52" s="261" t="s">
        <v>49</v>
      </c>
    </row>
    <row r="53" ht="18" customHeight="1" spans="1:9">
      <c r="A53" s="298">
        <v>43</v>
      </c>
      <c r="B53" s="309" t="s">
        <v>132</v>
      </c>
      <c r="C53" s="310" t="s">
        <v>133</v>
      </c>
      <c r="D53" s="262">
        <v>13</v>
      </c>
      <c r="E53" s="262">
        <v>13</v>
      </c>
      <c r="F53" s="262">
        <v>13</v>
      </c>
      <c r="G53" s="262">
        <v>13</v>
      </c>
      <c r="H53" s="261" t="s">
        <v>49</v>
      </c>
      <c r="I53" s="261" t="s">
        <v>49</v>
      </c>
    </row>
    <row r="54" ht="18" customHeight="1" spans="1:9">
      <c r="A54" s="311">
        <v>44</v>
      </c>
      <c r="B54" s="309" t="s">
        <v>134</v>
      </c>
      <c r="C54" s="310" t="s">
        <v>135</v>
      </c>
      <c r="D54" s="262">
        <v>11</v>
      </c>
      <c r="E54" s="262">
        <v>11</v>
      </c>
      <c r="F54" s="264">
        <v>12</v>
      </c>
      <c r="G54" s="264">
        <v>10</v>
      </c>
      <c r="H54" s="261" t="s">
        <v>49</v>
      </c>
      <c r="I54" s="261" t="s">
        <v>49</v>
      </c>
    </row>
    <row r="55" ht="18" customHeight="1" spans="1:9">
      <c r="A55" s="298">
        <v>45</v>
      </c>
      <c r="B55" s="309" t="s">
        <v>136</v>
      </c>
      <c r="C55" s="310" t="s">
        <v>137</v>
      </c>
      <c r="D55" s="263">
        <v>14</v>
      </c>
      <c r="E55" s="263">
        <v>15</v>
      </c>
      <c r="F55" s="262">
        <v>15</v>
      </c>
      <c r="G55" s="262">
        <v>15</v>
      </c>
      <c r="H55" s="266" t="s">
        <v>49</v>
      </c>
      <c r="I55" s="266" t="s">
        <v>49</v>
      </c>
    </row>
    <row r="56" ht="18" customHeight="1" spans="1:9">
      <c r="A56" s="311">
        <v>46</v>
      </c>
      <c r="B56" s="309" t="s">
        <v>138</v>
      </c>
      <c r="C56" s="310" t="s">
        <v>139</v>
      </c>
      <c r="D56" s="262">
        <v>7</v>
      </c>
      <c r="E56" s="262">
        <v>9</v>
      </c>
      <c r="F56" s="262">
        <v>14</v>
      </c>
      <c r="G56" s="262">
        <v>10</v>
      </c>
      <c r="H56" s="261" t="s">
        <v>49</v>
      </c>
      <c r="I56" s="261" t="s">
        <v>49</v>
      </c>
    </row>
    <row r="57" ht="18" customHeight="1" spans="1:9">
      <c r="A57" s="298">
        <v>47</v>
      </c>
      <c r="B57" s="309" t="s">
        <v>140</v>
      </c>
      <c r="C57" s="310" t="s">
        <v>141</v>
      </c>
      <c r="D57" s="262">
        <v>9</v>
      </c>
      <c r="E57" s="262">
        <v>10</v>
      </c>
      <c r="F57" s="264">
        <v>14</v>
      </c>
      <c r="G57" s="264">
        <v>15</v>
      </c>
      <c r="H57" s="261" t="s">
        <v>49</v>
      </c>
      <c r="I57" s="261" t="s">
        <v>49</v>
      </c>
    </row>
    <row r="58" ht="18" customHeight="1" spans="1:9">
      <c r="A58" s="311">
        <v>48</v>
      </c>
      <c r="B58" s="309" t="s">
        <v>142</v>
      </c>
      <c r="C58" s="310" t="s">
        <v>143</v>
      </c>
      <c r="D58" s="261" t="s">
        <v>49</v>
      </c>
      <c r="E58" s="261" t="s">
        <v>49</v>
      </c>
      <c r="F58" s="262">
        <v>11</v>
      </c>
      <c r="G58" s="262">
        <v>11</v>
      </c>
      <c r="H58" s="262">
        <v>7</v>
      </c>
      <c r="I58" s="262">
        <v>5</v>
      </c>
    </row>
    <row r="59" ht="18" customHeight="1" spans="1:9">
      <c r="A59" s="298">
        <v>49</v>
      </c>
      <c r="B59" s="309" t="s">
        <v>144</v>
      </c>
      <c r="C59" s="310" t="s">
        <v>145</v>
      </c>
      <c r="D59" s="262">
        <v>15</v>
      </c>
      <c r="E59" s="262">
        <v>7</v>
      </c>
      <c r="F59" s="262">
        <v>13</v>
      </c>
      <c r="G59" s="262">
        <v>7</v>
      </c>
      <c r="H59" s="261" t="s">
        <v>49</v>
      </c>
      <c r="I59" s="261" t="s">
        <v>49</v>
      </c>
    </row>
    <row r="60" ht="18" customHeight="1" spans="1:9">
      <c r="A60" s="311">
        <v>50</v>
      </c>
      <c r="B60" s="309" t="s">
        <v>146</v>
      </c>
      <c r="C60" s="310" t="s">
        <v>147</v>
      </c>
      <c r="D60" s="262">
        <v>13</v>
      </c>
      <c r="E60" s="262">
        <v>12</v>
      </c>
      <c r="F60" s="262">
        <v>15</v>
      </c>
      <c r="G60" s="262">
        <v>13</v>
      </c>
      <c r="H60" s="266" t="s">
        <v>49</v>
      </c>
      <c r="I60" s="266" t="s">
        <v>49</v>
      </c>
    </row>
    <row r="61" ht="18" customHeight="1" spans="1:9">
      <c r="A61" s="298">
        <v>51</v>
      </c>
      <c r="B61" s="309" t="s">
        <v>148</v>
      </c>
      <c r="C61" s="310" t="s">
        <v>149</v>
      </c>
      <c r="D61" s="268" t="s">
        <v>49</v>
      </c>
      <c r="E61" s="266" t="s">
        <v>49</v>
      </c>
      <c r="F61" s="269">
        <v>14</v>
      </c>
      <c r="G61" s="265">
        <v>15</v>
      </c>
      <c r="H61" s="269">
        <v>9</v>
      </c>
      <c r="I61" s="265">
        <v>7</v>
      </c>
    </row>
    <row r="62" ht="18" customHeight="1" spans="1:9">
      <c r="A62" s="311">
        <v>52</v>
      </c>
      <c r="B62" s="309" t="s">
        <v>150</v>
      </c>
      <c r="C62" s="310" t="s">
        <v>151</v>
      </c>
      <c r="D62" s="270">
        <v>15</v>
      </c>
      <c r="E62" s="265">
        <v>8</v>
      </c>
      <c r="F62" s="269">
        <v>13</v>
      </c>
      <c r="G62" s="265">
        <v>11</v>
      </c>
      <c r="H62" s="266" t="s">
        <v>49</v>
      </c>
      <c r="I62" s="266" t="s">
        <v>49</v>
      </c>
    </row>
    <row r="63" ht="18" customHeight="1" spans="1:9">
      <c r="A63" s="298">
        <v>53</v>
      </c>
      <c r="B63" s="309" t="s">
        <v>152</v>
      </c>
      <c r="C63" s="310" t="s">
        <v>153</v>
      </c>
      <c r="D63" s="270">
        <v>14</v>
      </c>
      <c r="E63" s="265">
        <v>15</v>
      </c>
      <c r="F63" s="269">
        <v>13</v>
      </c>
      <c r="G63" s="265">
        <v>14</v>
      </c>
      <c r="H63" s="266" t="s">
        <v>49</v>
      </c>
      <c r="I63" s="266" t="s">
        <v>49</v>
      </c>
    </row>
    <row r="64" ht="18" customHeight="1" spans="1:9">
      <c r="A64" s="311">
        <v>54</v>
      </c>
      <c r="B64" s="309" t="s">
        <v>154</v>
      </c>
      <c r="C64" s="310" t="s">
        <v>155</v>
      </c>
      <c r="D64" s="270">
        <v>13</v>
      </c>
      <c r="E64" s="265">
        <v>12</v>
      </c>
      <c r="F64" s="269">
        <v>13</v>
      </c>
      <c r="G64" s="265">
        <v>12</v>
      </c>
      <c r="H64" s="266" t="s">
        <v>49</v>
      </c>
      <c r="I64" s="266" t="s">
        <v>49</v>
      </c>
    </row>
    <row r="65" ht="18" customHeight="1" spans="1:9">
      <c r="A65" s="298">
        <v>55</v>
      </c>
      <c r="B65" s="309" t="s">
        <v>156</v>
      </c>
      <c r="C65" s="310" t="s">
        <v>157</v>
      </c>
      <c r="D65" s="270">
        <v>12</v>
      </c>
      <c r="E65" s="265">
        <v>10</v>
      </c>
      <c r="F65" s="269">
        <v>12</v>
      </c>
      <c r="G65" s="265">
        <v>12</v>
      </c>
      <c r="H65" s="269">
        <v>12</v>
      </c>
      <c r="I65" s="265">
        <v>6</v>
      </c>
    </row>
    <row r="66" ht="18" customHeight="1" spans="1:9">
      <c r="A66" s="311">
        <v>56</v>
      </c>
      <c r="B66" s="309" t="s">
        <v>158</v>
      </c>
      <c r="C66" s="310" t="s">
        <v>159</v>
      </c>
      <c r="D66" s="270">
        <v>13</v>
      </c>
      <c r="E66" s="265">
        <v>11</v>
      </c>
      <c r="F66" s="269">
        <v>10</v>
      </c>
      <c r="G66" s="265">
        <v>5</v>
      </c>
      <c r="H66" s="269">
        <v>10</v>
      </c>
      <c r="I66" s="265">
        <v>0</v>
      </c>
    </row>
    <row r="67" ht="18" customHeight="1" spans="1:9">
      <c r="A67" s="311">
        <v>57</v>
      </c>
      <c r="B67" s="233" t="s">
        <v>160</v>
      </c>
      <c r="C67" s="234" t="s">
        <v>161</v>
      </c>
      <c r="D67" s="280">
        <v>5</v>
      </c>
      <c r="E67" s="281">
        <v>14</v>
      </c>
      <c r="F67" s="280">
        <v>14</v>
      </c>
      <c r="G67" s="280">
        <v>14</v>
      </c>
      <c r="H67" s="282" t="s">
        <v>49</v>
      </c>
      <c r="I67" s="282" t="s">
        <v>49</v>
      </c>
    </row>
    <row r="68" ht="18" customHeight="1" spans="1:9">
      <c r="A68" s="311">
        <v>58</v>
      </c>
      <c r="B68" s="233" t="s">
        <v>162</v>
      </c>
      <c r="C68" s="234" t="s">
        <v>163</v>
      </c>
      <c r="D68" s="280">
        <v>3</v>
      </c>
      <c r="E68" s="281">
        <v>9</v>
      </c>
      <c r="F68" s="280">
        <v>12</v>
      </c>
      <c r="G68" s="280">
        <v>9</v>
      </c>
      <c r="H68" s="282" t="s">
        <v>49</v>
      </c>
      <c r="I68" s="282" t="s">
        <v>49</v>
      </c>
    </row>
    <row r="69" ht="18" customHeight="1" spans="1:9">
      <c r="A69" s="311">
        <v>59</v>
      </c>
      <c r="B69" s="233" t="s">
        <v>164</v>
      </c>
      <c r="C69" s="234" t="s">
        <v>165</v>
      </c>
      <c r="D69" s="280">
        <v>15</v>
      </c>
      <c r="E69" s="281">
        <v>7</v>
      </c>
      <c r="F69" s="280">
        <v>13</v>
      </c>
      <c r="G69" s="280">
        <v>15</v>
      </c>
      <c r="H69" s="282" t="s">
        <v>49</v>
      </c>
      <c r="I69" s="282" t="s">
        <v>49</v>
      </c>
    </row>
    <row r="70" ht="18" customHeight="1" spans="1:9">
      <c r="A70" s="311">
        <v>60</v>
      </c>
      <c r="B70" s="236" t="s">
        <v>166</v>
      </c>
      <c r="C70" s="234" t="s">
        <v>167</v>
      </c>
      <c r="D70" s="280">
        <v>5</v>
      </c>
      <c r="E70" s="281">
        <v>14</v>
      </c>
      <c r="F70" s="280">
        <v>15</v>
      </c>
      <c r="G70" s="280">
        <v>14</v>
      </c>
      <c r="H70" s="282" t="s">
        <v>49</v>
      </c>
      <c r="I70" s="282" t="s">
        <v>49</v>
      </c>
    </row>
    <row r="71" ht="18" customHeight="1" spans="1:9">
      <c r="A71" s="311">
        <v>61</v>
      </c>
      <c r="B71" s="233" t="s">
        <v>168</v>
      </c>
      <c r="C71" s="234" t="s">
        <v>169</v>
      </c>
      <c r="D71" s="280">
        <v>12</v>
      </c>
      <c r="E71" s="281">
        <v>6</v>
      </c>
      <c r="F71" s="280">
        <v>10</v>
      </c>
      <c r="G71" s="280">
        <v>10</v>
      </c>
      <c r="H71" s="280">
        <v>13</v>
      </c>
      <c r="I71" s="280">
        <v>15</v>
      </c>
    </row>
    <row r="72" ht="18" customHeight="1" spans="1:9">
      <c r="A72" s="311">
        <v>62</v>
      </c>
      <c r="B72" s="233" t="s">
        <v>170</v>
      </c>
      <c r="C72" s="234" t="s">
        <v>171</v>
      </c>
      <c r="D72" s="280">
        <v>5</v>
      </c>
      <c r="E72" s="281">
        <v>14</v>
      </c>
      <c r="F72" s="280">
        <v>15</v>
      </c>
      <c r="G72" s="280">
        <v>14</v>
      </c>
      <c r="H72" s="282" t="s">
        <v>49</v>
      </c>
      <c r="I72" s="282" t="s">
        <v>49</v>
      </c>
    </row>
    <row r="73" ht="18" customHeight="1" spans="1:9">
      <c r="A73" s="311">
        <v>63</v>
      </c>
      <c r="B73" s="233" t="s">
        <v>172</v>
      </c>
      <c r="C73" s="234" t="s">
        <v>173</v>
      </c>
      <c r="D73" s="280">
        <v>14</v>
      </c>
      <c r="E73" s="281">
        <v>4</v>
      </c>
      <c r="F73" s="280">
        <v>14</v>
      </c>
      <c r="G73" s="280">
        <v>14</v>
      </c>
      <c r="H73" s="282" t="s">
        <v>49</v>
      </c>
      <c r="I73" s="282" t="s">
        <v>49</v>
      </c>
    </row>
    <row r="74" ht="18" customHeight="1" spans="1:9">
      <c r="A74" s="311">
        <v>64</v>
      </c>
      <c r="B74" s="233" t="s">
        <v>174</v>
      </c>
      <c r="C74" s="234" t="s">
        <v>175</v>
      </c>
      <c r="D74" s="280">
        <v>5</v>
      </c>
      <c r="E74" s="281">
        <v>14</v>
      </c>
      <c r="F74" s="280">
        <v>15</v>
      </c>
      <c r="G74" s="280">
        <v>15</v>
      </c>
      <c r="H74" s="282" t="s">
        <v>49</v>
      </c>
      <c r="I74" s="282" t="s">
        <v>49</v>
      </c>
    </row>
    <row r="75" ht="18" customHeight="1" spans="1:9">
      <c r="A75" s="311">
        <v>65</v>
      </c>
      <c r="B75" s="233" t="s">
        <v>176</v>
      </c>
      <c r="C75" s="234" t="s">
        <v>177</v>
      </c>
      <c r="D75" s="280">
        <v>5</v>
      </c>
      <c r="E75" s="281">
        <v>15</v>
      </c>
      <c r="F75" s="280">
        <v>15</v>
      </c>
      <c r="G75" s="280">
        <v>14</v>
      </c>
      <c r="H75" s="282" t="s">
        <v>49</v>
      </c>
      <c r="I75" s="282" t="s">
        <v>49</v>
      </c>
    </row>
    <row r="76" ht="18" customHeight="1" spans="1:9">
      <c r="A76" s="311">
        <v>66</v>
      </c>
      <c r="B76" s="233" t="s">
        <v>178</v>
      </c>
      <c r="C76" s="234" t="s">
        <v>179</v>
      </c>
      <c r="D76" s="280">
        <v>5</v>
      </c>
      <c r="E76" s="281">
        <v>14</v>
      </c>
      <c r="F76" s="280">
        <v>14</v>
      </c>
      <c r="G76" s="280">
        <v>15</v>
      </c>
      <c r="H76" s="280">
        <v>6</v>
      </c>
      <c r="I76" s="280">
        <v>14</v>
      </c>
    </row>
    <row r="77" ht="18" customHeight="1" spans="1:9">
      <c r="A77" s="311">
        <v>67</v>
      </c>
      <c r="B77" s="233" t="s">
        <v>180</v>
      </c>
      <c r="C77" s="234" t="s">
        <v>181</v>
      </c>
      <c r="D77" s="280">
        <v>6</v>
      </c>
      <c r="E77" s="281">
        <v>14</v>
      </c>
      <c r="F77" s="280">
        <v>15</v>
      </c>
      <c r="G77" s="280">
        <v>14</v>
      </c>
      <c r="H77" s="282" t="s">
        <v>49</v>
      </c>
      <c r="I77" s="282" t="s">
        <v>49</v>
      </c>
    </row>
    <row r="78" ht="18" customHeight="1" spans="1:9">
      <c r="A78" s="311">
        <v>68</v>
      </c>
      <c r="B78" s="233" t="s">
        <v>182</v>
      </c>
      <c r="C78" s="234" t="s">
        <v>183</v>
      </c>
      <c r="D78" s="280">
        <v>5</v>
      </c>
      <c r="E78" s="281">
        <v>12</v>
      </c>
      <c r="F78" s="280">
        <v>14</v>
      </c>
      <c r="G78" s="280">
        <v>12</v>
      </c>
      <c r="H78" s="280">
        <v>0</v>
      </c>
      <c r="I78" s="280">
        <v>6</v>
      </c>
    </row>
    <row r="79" ht="18" customHeight="1" spans="1:9">
      <c r="A79" s="311">
        <v>69</v>
      </c>
      <c r="B79" s="233" t="s">
        <v>184</v>
      </c>
      <c r="C79" s="234" t="s">
        <v>185</v>
      </c>
      <c r="D79" s="280">
        <v>5</v>
      </c>
      <c r="E79" s="281">
        <v>14</v>
      </c>
      <c r="F79" s="280">
        <v>14</v>
      </c>
      <c r="G79" s="280">
        <v>15</v>
      </c>
      <c r="H79" s="282" t="s">
        <v>49</v>
      </c>
      <c r="I79" s="282" t="s">
        <v>49</v>
      </c>
    </row>
    <row r="80" ht="18" customHeight="1" spans="1:9">
      <c r="A80" s="311">
        <v>70</v>
      </c>
      <c r="B80" s="233" t="s">
        <v>186</v>
      </c>
      <c r="C80" s="234" t="s">
        <v>187</v>
      </c>
      <c r="D80" s="282" t="s">
        <v>49</v>
      </c>
      <c r="E80" s="282" t="s">
        <v>49</v>
      </c>
      <c r="F80" s="280">
        <v>14</v>
      </c>
      <c r="G80" s="280">
        <v>15</v>
      </c>
      <c r="H80" s="280">
        <v>13</v>
      </c>
      <c r="I80" s="280">
        <v>13</v>
      </c>
    </row>
    <row r="81" ht="18" customHeight="1" spans="1:9">
      <c r="A81" s="311">
        <v>71</v>
      </c>
      <c r="B81" s="233" t="s">
        <v>188</v>
      </c>
      <c r="C81" s="234" t="s">
        <v>189</v>
      </c>
      <c r="D81" s="280">
        <v>5</v>
      </c>
      <c r="E81" s="281">
        <v>14</v>
      </c>
      <c r="F81" s="280">
        <v>13</v>
      </c>
      <c r="G81" s="280">
        <v>14</v>
      </c>
      <c r="H81" s="282" t="s">
        <v>49</v>
      </c>
      <c r="I81" s="282" t="s">
        <v>49</v>
      </c>
    </row>
    <row r="82" ht="18" customHeight="1" spans="1:9">
      <c r="A82" s="311">
        <v>72</v>
      </c>
      <c r="B82" s="233" t="s">
        <v>190</v>
      </c>
      <c r="C82" s="234" t="s">
        <v>191</v>
      </c>
      <c r="D82" s="282" t="s">
        <v>49</v>
      </c>
      <c r="E82" s="282" t="s">
        <v>49</v>
      </c>
      <c r="F82" s="280">
        <v>15</v>
      </c>
      <c r="G82" s="280">
        <v>13</v>
      </c>
      <c r="H82" s="280">
        <v>10</v>
      </c>
      <c r="I82" s="280">
        <v>12</v>
      </c>
    </row>
    <row r="83" ht="18" customHeight="1" spans="1:9">
      <c r="A83" s="311">
        <v>73</v>
      </c>
      <c r="B83" s="233" t="s">
        <v>192</v>
      </c>
      <c r="C83" s="234" t="s">
        <v>193</v>
      </c>
      <c r="D83" s="280">
        <v>5</v>
      </c>
      <c r="E83" s="280">
        <v>11</v>
      </c>
      <c r="F83" s="280">
        <v>13</v>
      </c>
      <c r="G83" s="280">
        <v>14</v>
      </c>
      <c r="H83" s="280"/>
      <c r="I83" s="280">
        <v>10</v>
      </c>
    </row>
    <row r="84" ht="18" customHeight="1" spans="1:9">
      <c r="A84" s="311">
        <v>74</v>
      </c>
      <c r="B84" s="233" t="s">
        <v>194</v>
      </c>
      <c r="C84" s="234" t="s">
        <v>195</v>
      </c>
      <c r="D84" s="280">
        <v>13</v>
      </c>
      <c r="E84" s="281">
        <v>8</v>
      </c>
      <c r="F84" s="280">
        <v>15</v>
      </c>
      <c r="G84" s="280">
        <v>7</v>
      </c>
      <c r="H84" s="280">
        <v>2</v>
      </c>
      <c r="I84" s="280">
        <v>13</v>
      </c>
    </row>
    <row r="85" ht="18" customHeight="1" spans="1:9">
      <c r="A85" s="311">
        <v>75</v>
      </c>
      <c r="B85" s="233" t="s">
        <v>196</v>
      </c>
      <c r="C85" s="234" t="s">
        <v>197</v>
      </c>
      <c r="D85" s="282" t="s">
        <v>49</v>
      </c>
      <c r="E85" s="282" t="s">
        <v>49</v>
      </c>
      <c r="F85" s="280">
        <v>7</v>
      </c>
      <c r="G85" s="280">
        <v>13</v>
      </c>
      <c r="H85" s="280">
        <v>8</v>
      </c>
      <c r="I85" s="280">
        <v>14</v>
      </c>
    </row>
    <row r="86" ht="18" customHeight="1" spans="1:9">
      <c r="A86" s="311">
        <v>76</v>
      </c>
      <c r="B86" s="233" t="s">
        <v>198</v>
      </c>
      <c r="C86" s="234" t="s">
        <v>199</v>
      </c>
      <c r="D86" s="280">
        <v>15</v>
      </c>
      <c r="E86" s="281">
        <v>8</v>
      </c>
      <c r="F86" s="280">
        <v>13</v>
      </c>
      <c r="G86" s="280">
        <v>15</v>
      </c>
      <c r="H86" s="282" t="s">
        <v>49</v>
      </c>
      <c r="I86" s="282" t="s">
        <v>49</v>
      </c>
    </row>
    <row r="87" ht="18" customHeight="1" spans="1:9">
      <c r="A87" s="311">
        <v>77</v>
      </c>
      <c r="B87" s="233" t="s">
        <v>200</v>
      </c>
      <c r="C87" s="234" t="s">
        <v>201</v>
      </c>
      <c r="D87" s="280">
        <v>5</v>
      </c>
      <c r="E87" s="280">
        <v>11</v>
      </c>
      <c r="F87" s="280">
        <v>13</v>
      </c>
      <c r="G87" s="280">
        <v>15</v>
      </c>
      <c r="H87" s="280">
        <v>8</v>
      </c>
      <c r="I87" s="280">
        <v>15</v>
      </c>
    </row>
    <row r="88" ht="18" customHeight="1" spans="1:9">
      <c r="A88" s="311">
        <v>78</v>
      </c>
      <c r="B88" s="233" t="s">
        <v>202</v>
      </c>
      <c r="C88" s="234" t="s">
        <v>203</v>
      </c>
      <c r="D88" s="280">
        <v>5</v>
      </c>
      <c r="E88" s="281">
        <v>14</v>
      </c>
      <c r="F88" s="280">
        <v>14</v>
      </c>
      <c r="G88" s="280">
        <v>13</v>
      </c>
      <c r="H88" s="282" t="s">
        <v>49</v>
      </c>
      <c r="I88" s="282" t="s">
        <v>49</v>
      </c>
    </row>
    <row r="89" ht="18" customHeight="1" spans="1:9">
      <c r="A89" s="311">
        <v>79</v>
      </c>
      <c r="B89" s="233" t="s">
        <v>204</v>
      </c>
      <c r="C89" s="234" t="s">
        <v>205</v>
      </c>
      <c r="D89" s="282" t="s">
        <v>49</v>
      </c>
      <c r="E89" s="282" t="s">
        <v>49</v>
      </c>
      <c r="F89" s="280">
        <v>15</v>
      </c>
      <c r="G89" s="280">
        <v>12</v>
      </c>
      <c r="H89" s="280">
        <v>7</v>
      </c>
      <c r="I89" s="280">
        <v>13</v>
      </c>
    </row>
    <row r="90" ht="18" customHeight="1" spans="1:9">
      <c r="A90" s="311">
        <v>80</v>
      </c>
      <c r="B90" s="233" t="s">
        <v>206</v>
      </c>
      <c r="C90" s="234" t="s">
        <v>207</v>
      </c>
      <c r="D90" s="280">
        <v>5</v>
      </c>
      <c r="E90" s="281">
        <v>15</v>
      </c>
      <c r="F90" s="280">
        <v>14</v>
      </c>
      <c r="G90" s="280">
        <v>15</v>
      </c>
      <c r="H90" s="282" t="s">
        <v>49</v>
      </c>
      <c r="I90" s="282" t="s">
        <v>49</v>
      </c>
    </row>
    <row r="91" ht="18" customHeight="1" spans="1:9">
      <c r="A91" s="311">
        <v>81</v>
      </c>
      <c r="B91" s="233" t="s">
        <v>208</v>
      </c>
      <c r="C91" s="234" t="s">
        <v>209</v>
      </c>
      <c r="D91" s="280">
        <v>5</v>
      </c>
      <c r="E91" s="280">
        <v>11</v>
      </c>
      <c r="F91" s="280">
        <v>15</v>
      </c>
      <c r="G91" s="280">
        <v>14</v>
      </c>
      <c r="H91" s="282" t="s">
        <v>49</v>
      </c>
      <c r="I91" s="282" t="s">
        <v>49</v>
      </c>
    </row>
    <row r="92" ht="18" customHeight="1" spans="1:9">
      <c r="A92" s="311">
        <v>82</v>
      </c>
      <c r="B92" s="233" t="s">
        <v>210</v>
      </c>
      <c r="C92" s="234" t="s">
        <v>211</v>
      </c>
      <c r="D92" s="280">
        <v>4</v>
      </c>
      <c r="E92" s="281">
        <v>12</v>
      </c>
      <c r="F92" s="280">
        <v>11</v>
      </c>
      <c r="G92" s="280">
        <v>13</v>
      </c>
      <c r="H92" s="282" t="s">
        <v>49</v>
      </c>
      <c r="I92" s="282" t="s">
        <v>49</v>
      </c>
    </row>
    <row r="93" ht="18" customHeight="1" spans="1:9">
      <c r="A93" s="311">
        <v>83</v>
      </c>
      <c r="B93" s="233" t="s">
        <v>212</v>
      </c>
      <c r="C93" s="234" t="s">
        <v>213</v>
      </c>
      <c r="D93" s="280">
        <v>5</v>
      </c>
      <c r="E93" s="280">
        <v>14</v>
      </c>
      <c r="F93" s="280">
        <v>15</v>
      </c>
      <c r="G93" s="280">
        <v>10</v>
      </c>
      <c r="H93" s="282" t="s">
        <v>49</v>
      </c>
      <c r="I93" s="282" t="s">
        <v>49</v>
      </c>
    </row>
    <row r="94" ht="18" customHeight="1" spans="1:9">
      <c r="A94" s="311">
        <v>84</v>
      </c>
      <c r="B94" s="233" t="s">
        <v>214</v>
      </c>
      <c r="C94" s="234" t="s">
        <v>215</v>
      </c>
      <c r="D94" s="282" t="s">
        <v>49</v>
      </c>
      <c r="E94" s="282" t="s">
        <v>49</v>
      </c>
      <c r="F94" s="280">
        <v>14</v>
      </c>
      <c r="G94" s="280">
        <v>15</v>
      </c>
      <c r="H94" s="280">
        <v>13</v>
      </c>
      <c r="I94" s="280">
        <v>15</v>
      </c>
    </row>
    <row r="95" ht="18" customHeight="1" spans="1:9">
      <c r="A95" s="311">
        <v>85</v>
      </c>
      <c r="B95" s="233" t="s">
        <v>216</v>
      </c>
      <c r="C95" s="234" t="s">
        <v>217</v>
      </c>
      <c r="D95" s="280">
        <v>5</v>
      </c>
      <c r="E95" s="280">
        <v>13</v>
      </c>
      <c r="F95" s="280">
        <v>8</v>
      </c>
      <c r="G95" s="280">
        <v>12</v>
      </c>
      <c r="H95" s="282" t="s">
        <v>49</v>
      </c>
      <c r="I95" s="282" t="s">
        <v>49</v>
      </c>
    </row>
    <row r="96" ht="18" customHeight="1" spans="1:9">
      <c r="A96" s="311">
        <v>86</v>
      </c>
      <c r="B96" s="233" t="s">
        <v>218</v>
      </c>
      <c r="C96" s="234" t="s">
        <v>219</v>
      </c>
      <c r="D96" s="280">
        <v>5</v>
      </c>
      <c r="E96" s="281">
        <v>12</v>
      </c>
      <c r="F96" s="280">
        <v>7</v>
      </c>
      <c r="G96" s="280">
        <v>15</v>
      </c>
      <c r="H96" s="282" t="s">
        <v>49</v>
      </c>
      <c r="I96" s="282" t="s">
        <v>49</v>
      </c>
    </row>
    <row r="97" ht="18" customHeight="1" spans="1:9">
      <c r="A97" s="311">
        <v>87</v>
      </c>
      <c r="B97" s="233" t="s">
        <v>220</v>
      </c>
      <c r="C97" s="234" t="s">
        <v>221</v>
      </c>
      <c r="D97" s="280">
        <v>5</v>
      </c>
      <c r="E97" s="280">
        <v>14</v>
      </c>
      <c r="F97" s="280">
        <v>14</v>
      </c>
      <c r="G97" s="280">
        <v>13</v>
      </c>
      <c r="H97" s="282" t="s">
        <v>49</v>
      </c>
      <c r="I97" s="282" t="s">
        <v>49</v>
      </c>
    </row>
    <row r="98" ht="18" customHeight="1" spans="1:9">
      <c r="A98" s="311">
        <v>88</v>
      </c>
      <c r="B98" s="233" t="s">
        <v>222</v>
      </c>
      <c r="C98" s="234" t="s">
        <v>223</v>
      </c>
      <c r="D98" s="280">
        <v>14</v>
      </c>
      <c r="E98" s="281">
        <v>8</v>
      </c>
      <c r="F98" s="280">
        <v>14</v>
      </c>
      <c r="G98" s="280">
        <v>14</v>
      </c>
      <c r="H98" s="282" t="s">
        <v>49</v>
      </c>
      <c r="I98" s="282" t="s">
        <v>49</v>
      </c>
    </row>
    <row r="99" ht="18" customHeight="1" spans="1:9">
      <c r="A99" s="311">
        <v>89</v>
      </c>
      <c r="B99" s="233" t="s">
        <v>224</v>
      </c>
      <c r="C99" s="234" t="s">
        <v>225</v>
      </c>
      <c r="D99" s="280">
        <v>5</v>
      </c>
      <c r="E99" s="280">
        <v>11</v>
      </c>
      <c r="F99" s="280">
        <v>14</v>
      </c>
      <c r="G99" s="280">
        <v>14</v>
      </c>
      <c r="H99" s="282" t="s">
        <v>49</v>
      </c>
      <c r="I99" s="282" t="s">
        <v>49</v>
      </c>
    </row>
    <row r="100" ht="18" customHeight="1" spans="1:9">
      <c r="A100" s="311">
        <v>90</v>
      </c>
      <c r="B100" s="233" t="s">
        <v>226</v>
      </c>
      <c r="C100" s="234" t="s">
        <v>227</v>
      </c>
      <c r="D100" s="280">
        <v>5</v>
      </c>
      <c r="E100" s="281">
        <v>13</v>
      </c>
      <c r="F100" s="280">
        <v>14</v>
      </c>
      <c r="G100" s="280">
        <v>14</v>
      </c>
      <c r="H100" s="280">
        <v>14</v>
      </c>
      <c r="I100" s="280">
        <v>14</v>
      </c>
    </row>
    <row r="101" ht="18" customHeight="1" spans="1:9">
      <c r="A101" s="311">
        <v>91</v>
      </c>
      <c r="B101" s="233" t="s">
        <v>228</v>
      </c>
      <c r="C101" s="234" t="s">
        <v>229</v>
      </c>
      <c r="D101" s="280">
        <v>5</v>
      </c>
      <c r="E101" s="280">
        <v>13</v>
      </c>
      <c r="F101" s="280">
        <v>14</v>
      </c>
      <c r="G101" s="280">
        <v>14</v>
      </c>
      <c r="H101" s="282" t="s">
        <v>49</v>
      </c>
      <c r="I101" s="282" t="s">
        <v>49</v>
      </c>
    </row>
    <row r="102" ht="18" customHeight="1" spans="1:9">
      <c r="A102" s="311">
        <v>92</v>
      </c>
      <c r="B102" s="233" t="s">
        <v>230</v>
      </c>
      <c r="C102" s="234" t="s">
        <v>231</v>
      </c>
      <c r="D102" s="280">
        <v>5</v>
      </c>
      <c r="E102" s="281">
        <v>13</v>
      </c>
      <c r="F102" s="280">
        <v>14</v>
      </c>
      <c r="G102" s="280">
        <v>15</v>
      </c>
      <c r="H102" s="280">
        <v>14</v>
      </c>
      <c r="I102" s="280">
        <v>14</v>
      </c>
    </row>
    <row r="103" ht="18" customHeight="1" spans="1:9">
      <c r="A103" s="311">
        <v>93</v>
      </c>
      <c r="B103" s="237" t="s">
        <v>232</v>
      </c>
      <c r="C103" s="234" t="s">
        <v>233</v>
      </c>
      <c r="D103" s="282" t="s">
        <v>49</v>
      </c>
      <c r="E103" s="282" t="s">
        <v>49</v>
      </c>
      <c r="F103" s="280">
        <v>13</v>
      </c>
      <c r="G103" s="280">
        <v>13</v>
      </c>
      <c r="H103" s="280">
        <v>14</v>
      </c>
      <c r="I103" s="280">
        <v>14</v>
      </c>
    </row>
    <row r="104" ht="18" customHeight="1" spans="1:9">
      <c r="A104" s="311">
        <v>94</v>
      </c>
      <c r="B104" s="233" t="s">
        <v>234</v>
      </c>
      <c r="C104" s="234" t="s">
        <v>235</v>
      </c>
      <c r="D104" s="282" t="s">
        <v>49</v>
      </c>
      <c r="E104" s="282" t="s">
        <v>49</v>
      </c>
      <c r="F104" s="280">
        <v>8</v>
      </c>
      <c r="G104" s="280">
        <v>15</v>
      </c>
      <c r="H104" s="280">
        <v>14</v>
      </c>
      <c r="I104" s="280">
        <v>2</v>
      </c>
    </row>
    <row r="105" ht="18" customHeight="1" spans="1:9">
      <c r="A105" s="311">
        <v>95</v>
      </c>
      <c r="B105" s="233" t="s">
        <v>236</v>
      </c>
      <c r="C105" s="234" t="s">
        <v>237</v>
      </c>
      <c r="D105" s="280">
        <v>5</v>
      </c>
      <c r="E105" s="280">
        <v>14</v>
      </c>
      <c r="F105" s="280">
        <v>7</v>
      </c>
      <c r="G105" s="280">
        <v>14</v>
      </c>
      <c r="H105" s="282" t="s">
        <v>49</v>
      </c>
      <c r="I105" s="282" t="s">
        <v>49</v>
      </c>
    </row>
    <row r="106" ht="18" customHeight="1" spans="1:9">
      <c r="A106" s="311">
        <v>96</v>
      </c>
      <c r="B106" s="233" t="s">
        <v>238</v>
      </c>
      <c r="C106" s="234" t="s">
        <v>239</v>
      </c>
      <c r="D106" s="282" t="s">
        <v>49</v>
      </c>
      <c r="E106" s="282" t="s">
        <v>49</v>
      </c>
      <c r="F106" s="280">
        <v>11</v>
      </c>
      <c r="G106" s="280">
        <v>11</v>
      </c>
      <c r="H106" s="280">
        <v>12</v>
      </c>
      <c r="I106" s="280">
        <v>13</v>
      </c>
    </row>
    <row r="107" ht="18" customHeight="1" spans="1:9">
      <c r="A107" s="311">
        <v>97</v>
      </c>
      <c r="B107" s="233" t="s">
        <v>240</v>
      </c>
      <c r="C107" s="234" t="s">
        <v>241</v>
      </c>
      <c r="D107" s="280">
        <v>5</v>
      </c>
      <c r="E107" s="280">
        <v>14</v>
      </c>
      <c r="F107" s="280">
        <v>14</v>
      </c>
      <c r="G107" s="280">
        <v>14</v>
      </c>
      <c r="H107" s="282" t="s">
        <v>49</v>
      </c>
      <c r="I107" s="282" t="s">
        <v>49</v>
      </c>
    </row>
    <row r="108" ht="18" customHeight="1" spans="1:9">
      <c r="A108" s="311">
        <v>98</v>
      </c>
      <c r="B108" s="233" t="s">
        <v>242</v>
      </c>
      <c r="C108" s="234" t="s">
        <v>243</v>
      </c>
      <c r="D108" s="280">
        <v>10</v>
      </c>
      <c r="E108" s="280">
        <v>8</v>
      </c>
      <c r="F108" s="280">
        <v>10</v>
      </c>
      <c r="G108" s="280">
        <v>15</v>
      </c>
      <c r="H108" s="282" t="s">
        <v>49</v>
      </c>
      <c r="I108" s="282" t="s">
        <v>49</v>
      </c>
    </row>
    <row r="109" ht="18" customHeight="1" spans="1:9">
      <c r="A109" s="311">
        <v>99</v>
      </c>
      <c r="B109" s="233" t="s">
        <v>244</v>
      </c>
      <c r="C109" s="234" t="s">
        <v>245</v>
      </c>
      <c r="D109" s="280">
        <v>15</v>
      </c>
      <c r="E109" s="280">
        <v>7</v>
      </c>
      <c r="F109" s="280">
        <v>12</v>
      </c>
      <c r="G109" s="280">
        <v>13</v>
      </c>
      <c r="H109" s="282" t="s">
        <v>49</v>
      </c>
      <c r="I109" s="282" t="s">
        <v>49</v>
      </c>
    </row>
    <row r="110" ht="18" customHeight="1" spans="1:9">
      <c r="A110" s="311">
        <v>100</v>
      </c>
      <c r="B110" s="233" t="s">
        <v>246</v>
      </c>
      <c r="C110" s="234" t="s">
        <v>247</v>
      </c>
      <c r="D110" s="282" t="s">
        <v>49</v>
      </c>
      <c r="E110" s="282" t="s">
        <v>49</v>
      </c>
      <c r="F110" s="280">
        <v>13</v>
      </c>
      <c r="G110" s="280">
        <v>13</v>
      </c>
      <c r="H110" s="280">
        <v>11</v>
      </c>
      <c r="I110" s="280">
        <v>14</v>
      </c>
    </row>
    <row r="111" ht="18" customHeight="1" spans="1:9">
      <c r="A111" s="311">
        <v>101</v>
      </c>
      <c r="B111" s="233" t="s">
        <v>248</v>
      </c>
      <c r="C111" s="234" t="s">
        <v>249</v>
      </c>
      <c r="D111" s="280">
        <v>5</v>
      </c>
      <c r="E111" s="280">
        <v>12</v>
      </c>
      <c r="F111" s="280">
        <v>14</v>
      </c>
      <c r="G111" s="280">
        <v>14</v>
      </c>
      <c r="H111" s="280">
        <v>15</v>
      </c>
      <c r="I111" s="280">
        <v>15</v>
      </c>
    </row>
    <row r="112" ht="18" customHeight="1" spans="1:9">
      <c r="A112" s="311">
        <v>102</v>
      </c>
      <c r="B112" s="233" t="s">
        <v>250</v>
      </c>
      <c r="C112" s="234" t="s">
        <v>251</v>
      </c>
      <c r="D112" s="280">
        <v>5</v>
      </c>
      <c r="E112" s="280">
        <v>14</v>
      </c>
      <c r="F112" s="280">
        <v>12</v>
      </c>
      <c r="G112" s="280">
        <v>14</v>
      </c>
      <c r="H112" s="280">
        <v>5</v>
      </c>
      <c r="I112" s="280">
        <v>8</v>
      </c>
    </row>
    <row r="113" ht="18" customHeight="1" spans="1:9">
      <c r="A113" s="311">
        <v>103</v>
      </c>
      <c r="B113" s="233" t="s">
        <v>252</v>
      </c>
      <c r="C113" s="234" t="s">
        <v>253</v>
      </c>
      <c r="D113" s="280">
        <v>5</v>
      </c>
      <c r="E113" s="280">
        <v>14</v>
      </c>
      <c r="F113" s="280">
        <v>14</v>
      </c>
      <c r="G113" s="280">
        <v>15</v>
      </c>
      <c r="H113" s="282" t="s">
        <v>49</v>
      </c>
      <c r="I113" s="282" t="s">
        <v>49</v>
      </c>
    </row>
    <row r="114" ht="18" customHeight="1" spans="1:9">
      <c r="A114" s="311">
        <v>104</v>
      </c>
      <c r="B114" s="233" t="s">
        <v>254</v>
      </c>
      <c r="C114" s="234" t="s">
        <v>255</v>
      </c>
      <c r="D114" s="280">
        <v>5</v>
      </c>
      <c r="E114" s="280">
        <v>13</v>
      </c>
      <c r="F114" s="280">
        <v>12</v>
      </c>
      <c r="G114" s="280">
        <v>12</v>
      </c>
      <c r="H114" s="282" t="s">
        <v>49</v>
      </c>
      <c r="I114" s="282" t="s">
        <v>49</v>
      </c>
    </row>
    <row r="115" ht="18" customHeight="1" spans="1:9">
      <c r="A115" s="311">
        <v>105</v>
      </c>
      <c r="B115" s="233" t="s">
        <v>256</v>
      </c>
      <c r="C115" s="234" t="s">
        <v>257</v>
      </c>
      <c r="D115" s="280">
        <v>5</v>
      </c>
      <c r="E115" s="280">
        <v>13</v>
      </c>
      <c r="F115" s="280">
        <v>14</v>
      </c>
      <c r="G115" s="280">
        <v>13</v>
      </c>
      <c r="H115" s="280">
        <v>15</v>
      </c>
      <c r="I115" s="280">
        <v>14</v>
      </c>
    </row>
    <row r="116" ht="18" customHeight="1" spans="1:9">
      <c r="A116" s="311">
        <v>106</v>
      </c>
      <c r="B116" s="233" t="s">
        <v>258</v>
      </c>
      <c r="C116" s="234" t="s">
        <v>259</v>
      </c>
      <c r="D116" s="282" t="s">
        <v>49</v>
      </c>
      <c r="E116" s="282" t="s">
        <v>49</v>
      </c>
      <c r="F116" s="280">
        <v>13</v>
      </c>
      <c r="G116" s="280">
        <v>13</v>
      </c>
      <c r="H116" s="280">
        <v>14</v>
      </c>
      <c r="I116" s="280">
        <v>14</v>
      </c>
    </row>
    <row r="117" ht="18" customHeight="1" spans="1:9">
      <c r="A117" s="311">
        <v>107</v>
      </c>
      <c r="B117" s="233" t="s">
        <v>260</v>
      </c>
      <c r="C117" s="234" t="s">
        <v>261</v>
      </c>
      <c r="D117" s="282" t="s">
        <v>49</v>
      </c>
      <c r="E117" s="282" t="s">
        <v>49</v>
      </c>
      <c r="F117" s="280">
        <v>15</v>
      </c>
      <c r="G117" s="280">
        <v>9</v>
      </c>
      <c r="H117" s="280">
        <v>13</v>
      </c>
      <c r="I117" s="280">
        <v>14</v>
      </c>
    </row>
    <row r="118" ht="18" customHeight="1" spans="1:9">
      <c r="A118" s="311">
        <v>108</v>
      </c>
      <c r="B118" s="233" t="s">
        <v>262</v>
      </c>
      <c r="C118" s="234" t="s">
        <v>263</v>
      </c>
      <c r="D118" s="282" t="s">
        <v>49</v>
      </c>
      <c r="E118" s="282" t="s">
        <v>49</v>
      </c>
      <c r="F118" s="280">
        <v>13</v>
      </c>
      <c r="G118" s="280">
        <v>12</v>
      </c>
      <c r="H118" s="280">
        <v>14</v>
      </c>
      <c r="I118" s="280">
        <v>14</v>
      </c>
    </row>
    <row r="119" ht="18" customHeight="1" spans="1:9">
      <c r="A119" s="311">
        <v>109</v>
      </c>
      <c r="B119" s="233" t="s">
        <v>264</v>
      </c>
      <c r="C119" s="234" t="s">
        <v>265</v>
      </c>
      <c r="D119" s="282" t="s">
        <v>49</v>
      </c>
      <c r="E119" s="282" t="s">
        <v>49</v>
      </c>
      <c r="F119" s="280">
        <v>13</v>
      </c>
      <c r="G119" s="280">
        <v>13</v>
      </c>
      <c r="H119" s="280">
        <v>12</v>
      </c>
      <c r="I119" s="280">
        <v>14</v>
      </c>
    </row>
    <row r="120" ht="18" customHeight="1" spans="1:9">
      <c r="A120" s="311">
        <v>110</v>
      </c>
      <c r="B120" s="233" t="s">
        <v>266</v>
      </c>
      <c r="C120" s="234" t="s">
        <v>267</v>
      </c>
      <c r="D120" s="282" t="s">
        <v>49</v>
      </c>
      <c r="E120" s="282" t="s">
        <v>49</v>
      </c>
      <c r="F120" s="280">
        <v>11</v>
      </c>
      <c r="G120" s="280">
        <v>10</v>
      </c>
      <c r="H120" s="280">
        <v>10</v>
      </c>
      <c r="I120" s="280">
        <v>13</v>
      </c>
    </row>
    <row r="121" ht="18" customHeight="1" spans="1:9">
      <c r="A121" s="311">
        <v>111</v>
      </c>
      <c r="B121" s="233" t="s">
        <v>268</v>
      </c>
      <c r="C121" s="234" t="s">
        <v>269</v>
      </c>
      <c r="D121" s="280">
        <v>9</v>
      </c>
      <c r="E121" s="280">
        <v>5</v>
      </c>
      <c r="F121" s="280">
        <v>11</v>
      </c>
      <c r="G121" s="280">
        <v>12</v>
      </c>
      <c r="H121" s="280">
        <v>14</v>
      </c>
      <c r="I121" s="280">
        <v>14</v>
      </c>
    </row>
  </sheetData>
  <mergeCells count="12">
    <mergeCell ref="A1:I1"/>
    <mergeCell ref="A2:I2"/>
    <mergeCell ref="A3:B3"/>
    <mergeCell ref="C3:I3"/>
    <mergeCell ref="A4:C4"/>
    <mergeCell ref="D4:I4"/>
    <mergeCell ref="A5:A8"/>
    <mergeCell ref="B5:B8"/>
    <mergeCell ref="C5:C8"/>
    <mergeCell ref="D5:E6"/>
    <mergeCell ref="F5:G6"/>
    <mergeCell ref="H5:I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2"/>
  <sheetViews>
    <sheetView zoomScale="70" zoomScaleNormal="70" workbookViewId="0">
      <selection activeCell="L12" sqref="L12"/>
    </sheetView>
  </sheetViews>
  <sheetFormatPr defaultColWidth="9" defaultRowHeight="15"/>
  <cols>
    <col min="2" max="2" width="37.4285714285714" customWidth="1"/>
    <col min="3" max="3" width="16.4285714285714" customWidth="1"/>
    <col min="4" max="4" width="10.2857142857143" customWidth="1"/>
    <col min="5" max="5" width="10.7142857142857" customWidth="1"/>
    <col min="6" max="6" width="10.5714285714286" customWidth="1"/>
    <col min="7" max="8" width="11.7142857142857" customWidth="1"/>
    <col min="9" max="9" width="13.1428571428571" customWidth="1"/>
    <col min="10" max="10" width="13.2857142857143" customWidth="1"/>
    <col min="11" max="11" width="11.8571428571429" customWidth="1"/>
    <col min="12" max="12" width="12.5714285714286" customWidth="1"/>
    <col min="13" max="13" width="16.5714285714286" customWidth="1"/>
    <col min="14" max="14" width="16.1428571428571" customWidth="1"/>
    <col min="15" max="15" width="14.7142857142857" customWidth="1"/>
    <col min="16" max="16" width="11.2857142857143" customWidth="1"/>
    <col min="17" max="17" width="12.5714285714286" customWidth="1"/>
    <col min="18" max="18" width="10.8571428571429" customWidth="1"/>
    <col min="19" max="19" width="11.5714285714286" customWidth="1"/>
  </cols>
  <sheetData>
    <row r="1" ht="29.1" customHeight="1" spans="1:19">
      <c r="A1" s="242" t="s">
        <v>29</v>
      </c>
      <c r="B1" s="243"/>
      <c r="C1" s="243"/>
      <c r="D1" s="243"/>
      <c r="E1" s="243"/>
      <c r="F1" s="243"/>
      <c r="G1" s="243"/>
      <c r="H1" s="243"/>
      <c r="I1" s="243"/>
      <c r="J1" s="243"/>
      <c r="K1" s="243"/>
      <c r="L1" s="243"/>
      <c r="M1" s="243"/>
      <c r="N1" s="243"/>
      <c r="O1" s="243"/>
      <c r="P1" s="243"/>
      <c r="Q1" s="243"/>
      <c r="R1" s="243"/>
      <c r="S1" s="276"/>
    </row>
    <row r="2" ht="29.1" customHeight="1" spans="1:19">
      <c r="A2" s="244" t="s">
        <v>30</v>
      </c>
      <c r="B2" s="245"/>
      <c r="C2" s="245"/>
      <c r="D2" s="245"/>
      <c r="E2" s="245"/>
      <c r="F2" s="245"/>
      <c r="G2" s="245"/>
      <c r="H2" s="245"/>
      <c r="I2" s="245"/>
      <c r="J2" s="245"/>
      <c r="K2" s="245"/>
      <c r="L2" s="245"/>
      <c r="M2" s="245"/>
      <c r="N2" s="245"/>
      <c r="O2" s="245"/>
      <c r="P2" s="245"/>
      <c r="Q2" s="245"/>
      <c r="R2" s="245"/>
      <c r="S2" s="277"/>
    </row>
    <row r="3" ht="29.1" customHeight="1" spans="1:19">
      <c r="A3" s="246" t="s">
        <v>12</v>
      </c>
      <c r="B3" s="246"/>
      <c r="C3" s="247" t="s">
        <v>270</v>
      </c>
      <c r="D3" s="248"/>
      <c r="E3" s="248"/>
      <c r="F3" s="248"/>
      <c r="G3" s="248"/>
      <c r="H3" s="248"/>
      <c r="I3" s="248"/>
      <c r="J3" s="248"/>
      <c r="K3" s="248"/>
      <c r="L3" s="248"/>
      <c r="M3" s="248"/>
      <c r="N3" s="248"/>
      <c r="O3" s="248"/>
      <c r="P3" s="248"/>
      <c r="Q3" s="248"/>
      <c r="R3" s="248"/>
      <c r="S3" s="278"/>
    </row>
    <row r="4" ht="38.25" customHeight="1" spans="1:19">
      <c r="A4" s="249" t="s">
        <v>31</v>
      </c>
      <c r="B4" s="250"/>
      <c r="C4" s="250"/>
      <c r="D4" s="250"/>
      <c r="E4" s="250"/>
      <c r="F4" s="250"/>
      <c r="G4" s="250" t="s">
        <v>32</v>
      </c>
      <c r="H4" s="250"/>
      <c r="I4" s="250"/>
      <c r="J4" s="250"/>
      <c r="K4" s="250"/>
      <c r="L4" s="250"/>
      <c r="M4" s="250"/>
      <c r="N4" s="271"/>
      <c r="O4" s="272" t="s">
        <v>271</v>
      </c>
      <c r="P4" s="272"/>
      <c r="Q4" s="272"/>
      <c r="R4" s="272"/>
      <c r="S4" s="272"/>
    </row>
    <row r="5" spans="1:19">
      <c r="A5" s="251" t="s">
        <v>33</v>
      </c>
      <c r="B5" s="251" t="s">
        <v>34</v>
      </c>
      <c r="C5" s="252" t="s">
        <v>35</v>
      </c>
      <c r="D5" s="253"/>
      <c r="E5" s="253"/>
      <c r="F5" s="253"/>
      <c r="G5" s="253"/>
      <c r="H5" s="253"/>
      <c r="I5" s="253"/>
      <c r="J5" s="273" t="s">
        <v>272</v>
      </c>
      <c r="K5" s="273"/>
      <c r="L5" s="273"/>
      <c r="M5" s="273"/>
      <c r="N5" s="273"/>
      <c r="O5" s="230" t="s">
        <v>273</v>
      </c>
      <c r="P5" s="230"/>
      <c r="Q5" s="230"/>
      <c r="R5" s="230"/>
      <c r="S5" s="230"/>
    </row>
    <row r="6" spans="1:19">
      <c r="A6" s="251"/>
      <c r="B6" s="251"/>
      <c r="C6" s="252"/>
      <c r="D6" s="253"/>
      <c r="E6" s="253"/>
      <c r="F6" s="253"/>
      <c r="G6" s="253"/>
      <c r="H6" s="253"/>
      <c r="I6" s="253"/>
      <c r="J6" s="273"/>
      <c r="K6" s="273"/>
      <c r="L6" s="273"/>
      <c r="M6" s="273"/>
      <c r="N6" s="273"/>
      <c r="O6" s="230"/>
      <c r="P6" s="230"/>
      <c r="Q6" s="230"/>
      <c r="R6" s="230"/>
      <c r="S6" s="230"/>
    </row>
    <row r="7" ht="24" customHeight="1" spans="1:19">
      <c r="A7" s="251"/>
      <c r="B7" s="251"/>
      <c r="C7" s="252"/>
      <c r="D7" s="207" t="s">
        <v>274</v>
      </c>
      <c r="E7" s="207" t="s">
        <v>274</v>
      </c>
      <c r="F7" s="207" t="s">
        <v>275</v>
      </c>
      <c r="G7" s="207" t="s">
        <v>275</v>
      </c>
      <c r="H7" s="207" t="s">
        <v>276</v>
      </c>
      <c r="I7" s="207" t="s">
        <v>276</v>
      </c>
      <c r="J7" s="207" t="s">
        <v>274</v>
      </c>
      <c r="K7" s="207" t="s">
        <v>274</v>
      </c>
      <c r="L7" s="207" t="s">
        <v>275</v>
      </c>
      <c r="M7" s="207" t="s">
        <v>276</v>
      </c>
      <c r="N7" s="207" t="s">
        <v>277</v>
      </c>
      <c r="O7" s="207" t="s">
        <v>274</v>
      </c>
      <c r="P7" s="207" t="s">
        <v>274</v>
      </c>
      <c r="Q7" s="207" t="s">
        <v>275</v>
      </c>
      <c r="R7" s="207" t="s">
        <v>278</v>
      </c>
      <c r="S7" s="207" t="s">
        <v>277</v>
      </c>
    </row>
    <row r="8" ht="24" customHeight="1" spans="1:19">
      <c r="A8" s="251"/>
      <c r="B8" s="251"/>
      <c r="C8" s="252"/>
      <c r="D8" s="254" t="s">
        <v>41</v>
      </c>
      <c r="E8" s="255" t="s">
        <v>42</v>
      </c>
      <c r="F8" s="256" t="s">
        <v>43</v>
      </c>
      <c r="G8" s="257" t="s">
        <v>44</v>
      </c>
      <c r="H8" s="258" t="s">
        <v>45</v>
      </c>
      <c r="I8" s="258" t="s">
        <v>46</v>
      </c>
      <c r="J8" s="254" t="s">
        <v>41</v>
      </c>
      <c r="K8" s="255" t="s">
        <v>42</v>
      </c>
      <c r="L8" s="256" t="s">
        <v>43</v>
      </c>
      <c r="M8" s="257" t="s">
        <v>279</v>
      </c>
      <c r="N8" s="258" t="s">
        <v>46</v>
      </c>
      <c r="O8" s="254" t="s">
        <v>41</v>
      </c>
      <c r="P8" s="255" t="s">
        <v>42</v>
      </c>
      <c r="Q8" s="256" t="s">
        <v>43</v>
      </c>
      <c r="R8" s="257" t="s">
        <v>279</v>
      </c>
      <c r="S8" s="258" t="s">
        <v>46</v>
      </c>
    </row>
    <row r="9" ht="24" customHeight="1" spans="1:19">
      <c r="A9" s="251"/>
      <c r="B9" s="251"/>
      <c r="C9" s="252"/>
      <c r="D9" s="252">
        <v>15</v>
      </c>
      <c r="E9" s="252">
        <v>15</v>
      </c>
      <c r="F9" s="252">
        <v>15</v>
      </c>
      <c r="G9" s="252">
        <v>15</v>
      </c>
      <c r="H9" s="252">
        <v>15</v>
      </c>
      <c r="I9" s="252">
        <v>15</v>
      </c>
      <c r="J9" s="230"/>
      <c r="K9" s="230"/>
      <c r="L9" s="230"/>
      <c r="M9" s="230"/>
      <c r="N9" s="230">
        <v>30</v>
      </c>
      <c r="O9" s="274"/>
      <c r="P9" s="274"/>
      <c r="Q9" s="274"/>
      <c r="R9" s="274"/>
      <c r="S9" s="274"/>
    </row>
    <row r="10" ht="20.1" customHeight="1"/>
    <row r="11" ht="21.95" customHeight="1" spans="1:19">
      <c r="A11" s="259">
        <v>1</v>
      </c>
      <c r="B11" s="260" t="s">
        <v>47</v>
      </c>
      <c r="C11" s="260" t="s">
        <v>48</v>
      </c>
      <c r="D11" s="261" t="s">
        <v>49</v>
      </c>
      <c r="E11" s="261" t="s">
        <v>49</v>
      </c>
      <c r="F11" s="262">
        <v>10</v>
      </c>
      <c r="G11" s="262">
        <v>11</v>
      </c>
      <c r="H11" s="263">
        <v>15</v>
      </c>
      <c r="I11" s="263">
        <v>11</v>
      </c>
      <c r="J11" s="275">
        <v>0</v>
      </c>
      <c r="K11" s="275">
        <v>0</v>
      </c>
      <c r="L11" s="275">
        <f>F11/0.15</f>
        <v>66.6666666666667</v>
      </c>
      <c r="M11" s="275">
        <f>H11/0.15</f>
        <v>100</v>
      </c>
      <c r="N11" s="275">
        <f>(G11+I11)/0.3</f>
        <v>73.3333333333333</v>
      </c>
      <c r="O11" s="230" t="s">
        <v>280</v>
      </c>
      <c r="P11" s="230" t="str">
        <f>IF(K11&lt;=60,"Y","N")</f>
        <v>Y</v>
      </c>
      <c r="Q11" s="230" t="str">
        <f>IF(L11&gt;=60,"Y","N")</f>
        <v>Y</v>
      </c>
      <c r="R11" s="230" t="str">
        <f>IF(M11&gt;=60,"Y","N")</f>
        <v>Y</v>
      </c>
      <c r="S11" s="230" t="str">
        <f>IF(N11&gt;=60,"Y","N")</f>
        <v>Y</v>
      </c>
    </row>
    <row r="12" ht="21.95" customHeight="1" spans="1:19">
      <c r="A12" s="259">
        <v>2</v>
      </c>
      <c r="B12" s="260" t="s">
        <v>50</v>
      </c>
      <c r="C12" s="260" t="s">
        <v>51</v>
      </c>
      <c r="D12" s="262">
        <v>15</v>
      </c>
      <c r="E12" s="262">
        <v>14</v>
      </c>
      <c r="F12" s="262">
        <v>13</v>
      </c>
      <c r="G12" s="262">
        <v>14</v>
      </c>
      <c r="H12" s="262">
        <v>13</v>
      </c>
      <c r="I12" s="262">
        <v>7</v>
      </c>
      <c r="J12" s="275">
        <f>D12/0.15</f>
        <v>100</v>
      </c>
      <c r="K12" s="275">
        <f t="shared" ref="K12:L66" si="0">E12/0.15</f>
        <v>93.3333333333333</v>
      </c>
      <c r="L12" s="275">
        <f t="shared" si="0"/>
        <v>86.6666666666667</v>
      </c>
      <c r="M12" s="275">
        <f t="shared" ref="M12:M66" si="1">H12/0.15</f>
        <v>86.6666666666667</v>
      </c>
      <c r="N12" s="275">
        <f t="shared" ref="N12:N66" si="2">(G12+I12)/0.3</f>
        <v>70</v>
      </c>
      <c r="O12" s="230" t="str">
        <f>IF(D12&lt;=60,"Y","N")</f>
        <v>Y</v>
      </c>
      <c r="P12" s="230" t="str">
        <f>IF(K12&gt;=60,"Y","N")</f>
        <v>Y</v>
      </c>
      <c r="Q12" s="230" t="str">
        <f t="shared" ref="Q12:Q66" si="3">IF(L12&gt;=60,"Y","N")</f>
        <v>Y</v>
      </c>
      <c r="R12" s="230" t="str">
        <f t="shared" ref="R12:S66" si="4">IF(M12&gt;=60,"Y","N")</f>
        <v>Y</v>
      </c>
      <c r="S12" s="230" t="str">
        <f t="shared" si="4"/>
        <v>Y</v>
      </c>
    </row>
    <row r="13" ht="21.95" customHeight="1" spans="1:19">
      <c r="A13" s="259">
        <v>3</v>
      </c>
      <c r="B13" s="260" t="s">
        <v>52</v>
      </c>
      <c r="C13" s="260" t="s">
        <v>53</v>
      </c>
      <c r="D13" s="262">
        <v>12</v>
      </c>
      <c r="E13" s="262">
        <v>10</v>
      </c>
      <c r="F13" s="262">
        <v>12</v>
      </c>
      <c r="G13" s="262">
        <v>12</v>
      </c>
      <c r="H13" s="263">
        <v>8</v>
      </c>
      <c r="I13" s="263">
        <v>7</v>
      </c>
      <c r="J13" s="275">
        <f t="shared" ref="J13:J66" si="5">D13/0.15</f>
        <v>80</v>
      </c>
      <c r="K13" s="275">
        <f t="shared" si="0"/>
        <v>66.6666666666667</v>
      </c>
      <c r="L13" s="275">
        <f t="shared" si="0"/>
        <v>80</v>
      </c>
      <c r="M13" s="275">
        <f t="shared" si="1"/>
        <v>53.3333333333333</v>
      </c>
      <c r="N13" s="275">
        <f t="shared" si="2"/>
        <v>63.3333333333333</v>
      </c>
      <c r="O13" s="230" t="str">
        <f t="shared" ref="O13:O66" si="6">IF(D13&lt;=60,"Y","N")</f>
        <v>Y</v>
      </c>
      <c r="P13" s="230" t="str">
        <f>IF(K13&gt;=60,"Y","N")</f>
        <v>Y</v>
      </c>
      <c r="Q13" s="230" t="str">
        <f t="shared" si="3"/>
        <v>Y</v>
      </c>
      <c r="R13" s="230" t="str">
        <f t="shared" si="4"/>
        <v>N</v>
      </c>
      <c r="S13" s="230" t="str">
        <f t="shared" si="4"/>
        <v>Y</v>
      </c>
    </row>
    <row r="14" ht="21.95" customHeight="1" spans="1:19">
      <c r="A14" s="259">
        <v>4</v>
      </c>
      <c r="B14" s="260" t="s">
        <v>54</v>
      </c>
      <c r="C14" s="260" t="s">
        <v>55</v>
      </c>
      <c r="D14" s="262">
        <v>13</v>
      </c>
      <c r="E14" s="262">
        <v>11</v>
      </c>
      <c r="F14" s="262">
        <v>14</v>
      </c>
      <c r="G14" s="262">
        <v>13</v>
      </c>
      <c r="H14" s="261" t="s">
        <v>49</v>
      </c>
      <c r="I14" s="261" t="s">
        <v>49</v>
      </c>
      <c r="J14" s="275">
        <f t="shared" si="5"/>
        <v>86.6666666666667</v>
      </c>
      <c r="K14" s="275">
        <f t="shared" si="0"/>
        <v>73.3333333333333</v>
      </c>
      <c r="L14" s="275">
        <f t="shared" si="0"/>
        <v>93.3333333333333</v>
      </c>
      <c r="M14" s="275">
        <v>0</v>
      </c>
      <c r="N14" s="275">
        <v>0</v>
      </c>
      <c r="O14" s="230" t="str">
        <f t="shared" si="6"/>
        <v>Y</v>
      </c>
      <c r="P14" s="230" t="str">
        <f t="shared" ref="P14:P66" si="7">IF(K14&gt;=60,"Y","N")</f>
        <v>Y</v>
      </c>
      <c r="Q14" s="230" t="str">
        <f t="shared" si="3"/>
        <v>Y</v>
      </c>
      <c r="R14" s="230" t="str">
        <f t="shared" si="4"/>
        <v>N</v>
      </c>
      <c r="S14" s="230" t="str">
        <f t="shared" si="4"/>
        <v>N</v>
      </c>
    </row>
    <row r="15" ht="21.95" customHeight="1" spans="1:19">
      <c r="A15" s="259">
        <v>5</v>
      </c>
      <c r="B15" s="260" t="s">
        <v>56</v>
      </c>
      <c r="C15" s="260" t="s">
        <v>57</v>
      </c>
      <c r="D15" s="261" t="s">
        <v>49</v>
      </c>
      <c r="E15" s="261" t="s">
        <v>49</v>
      </c>
      <c r="F15" s="264">
        <v>13</v>
      </c>
      <c r="G15" s="264">
        <v>12</v>
      </c>
      <c r="H15" s="262">
        <v>12</v>
      </c>
      <c r="I15" s="262">
        <v>3</v>
      </c>
      <c r="J15" s="275">
        <v>0</v>
      </c>
      <c r="K15" s="275">
        <v>0</v>
      </c>
      <c r="L15" s="275">
        <f t="shared" si="0"/>
        <v>86.6666666666667</v>
      </c>
      <c r="M15" s="275">
        <f t="shared" si="1"/>
        <v>80</v>
      </c>
      <c r="N15" s="275">
        <f t="shared" si="2"/>
        <v>50</v>
      </c>
      <c r="O15" s="230" t="str">
        <f t="shared" si="6"/>
        <v>N</v>
      </c>
      <c r="P15" s="230" t="str">
        <f t="shared" si="7"/>
        <v>N</v>
      </c>
      <c r="Q15" s="230" t="str">
        <f t="shared" si="3"/>
        <v>Y</v>
      </c>
      <c r="R15" s="230" t="str">
        <f t="shared" si="4"/>
        <v>Y</v>
      </c>
      <c r="S15" s="230" t="str">
        <f t="shared" si="4"/>
        <v>N</v>
      </c>
    </row>
    <row r="16" ht="21.95" customHeight="1" spans="1:19">
      <c r="A16" s="259">
        <v>6</v>
      </c>
      <c r="B16" s="260" t="s">
        <v>58</v>
      </c>
      <c r="C16" s="260" t="s">
        <v>59</v>
      </c>
      <c r="D16" s="262">
        <v>11</v>
      </c>
      <c r="E16" s="262">
        <v>15</v>
      </c>
      <c r="F16" s="262">
        <v>14</v>
      </c>
      <c r="G16" s="262">
        <v>14</v>
      </c>
      <c r="H16" s="261" t="s">
        <v>49</v>
      </c>
      <c r="I16" s="261" t="s">
        <v>49</v>
      </c>
      <c r="J16" s="275">
        <f t="shared" si="5"/>
        <v>73.3333333333333</v>
      </c>
      <c r="K16" s="275">
        <f t="shared" si="0"/>
        <v>100</v>
      </c>
      <c r="L16" s="275">
        <f t="shared" si="0"/>
        <v>93.3333333333333</v>
      </c>
      <c r="M16" s="275">
        <v>0</v>
      </c>
      <c r="N16" s="275">
        <v>0</v>
      </c>
      <c r="O16" s="230" t="str">
        <f t="shared" si="6"/>
        <v>Y</v>
      </c>
      <c r="P16" s="230" t="str">
        <f t="shared" si="7"/>
        <v>Y</v>
      </c>
      <c r="Q16" s="230" t="str">
        <f t="shared" si="3"/>
        <v>Y</v>
      </c>
      <c r="R16" s="230" t="str">
        <f t="shared" si="4"/>
        <v>N</v>
      </c>
      <c r="S16" s="230" t="str">
        <f t="shared" si="4"/>
        <v>N</v>
      </c>
    </row>
    <row r="17" ht="21.95" customHeight="1" spans="1:19">
      <c r="A17" s="259">
        <v>7</v>
      </c>
      <c r="B17" s="260" t="s">
        <v>60</v>
      </c>
      <c r="C17" s="260" t="s">
        <v>61</v>
      </c>
      <c r="D17" s="263">
        <v>6</v>
      </c>
      <c r="E17" s="263">
        <v>2</v>
      </c>
      <c r="F17" s="261" t="s">
        <v>49</v>
      </c>
      <c r="G17" s="261" t="s">
        <v>49</v>
      </c>
      <c r="H17" s="262">
        <v>0</v>
      </c>
      <c r="I17" s="262">
        <v>14</v>
      </c>
      <c r="J17" s="275">
        <f t="shared" si="5"/>
        <v>40</v>
      </c>
      <c r="K17" s="275">
        <f t="shared" si="0"/>
        <v>13.3333333333333</v>
      </c>
      <c r="L17" s="275">
        <v>0</v>
      </c>
      <c r="M17" s="275">
        <f t="shared" si="1"/>
        <v>0</v>
      </c>
      <c r="N17" s="275">
        <v>0</v>
      </c>
      <c r="O17" s="230" t="s">
        <v>281</v>
      </c>
      <c r="P17" s="230" t="str">
        <f t="shared" si="7"/>
        <v>N</v>
      </c>
      <c r="Q17" s="230" t="str">
        <f t="shared" si="3"/>
        <v>N</v>
      </c>
      <c r="R17" s="230" t="str">
        <f t="shared" si="4"/>
        <v>N</v>
      </c>
      <c r="S17" s="230" t="str">
        <f t="shared" si="4"/>
        <v>N</v>
      </c>
    </row>
    <row r="18" ht="21.95" customHeight="1" spans="1:19">
      <c r="A18" s="259">
        <v>8</v>
      </c>
      <c r="B18" s="260" t="s">
        <v>62</v>
      </c>
      <c r="C18" s="260" t="s">
        <v>63</v>
      </c>
      <c r="D18" s="261" t="s">
        <v>49</v>
      </c>
      <c r="E18" s="261" t="s">
        <v>49</v>
      </c>
      <c r="F18" s="262">
        <v>13</v>
      </c>
      <c r="G18" s="262">
        <v>7</v>
      </c>
      <c r="H18" s="263">
        <v>4</v>
      </c>
      <c r="I18" s="263">
        <v>6</v>
      </c>
      <c r="J18" s="275">
        <v>0</v>
      </c>
      <c r="K18" s="275">
        <v>0</v>
      </c>
      <c r="L18" s="275">
        <f>F18/0.15</f>
        <v>86.6666666666667</v>
      </c>
      <c r="M18" s="275">
        <f t="shared" si="1"/>
        <v>26.6666666666667</v>
      </c>
      <c r="N18" s="275">
        <f t="shared" si="2"/>
        <v>43.3333333333333</v>
      </c>
      <c r="O18" s="230" t="str">
        <f t="shared" si="6"/>
        <v>N</v>
      </c>
      <c r="P18" s="230" t="str">
        <f t="shared" si="7"/>
        <v>N</v>
      </c>
      <c r="Q18" s="230" t="str">
        <f t="shared" si="3"/>
        <v>Y</v>
      </c>
      <c r="R18" s="230" t="str">
        <f t="shared" si="4"/>
        <v>N</v>
      </c>
      <c r="S18" s="230" t="str">
        <f t="shared" si="4"/>
        <v>N</v>
      </c>
    </row>
    <row r="19" ht="21.95" customHeight="1" spans="1:19">
      <c r="A19" s="259">
        <v>9</v>
      </c>
      <c r="B19" s="260" t="s">
        <v>64</v>
      </c>
      <c r="C19" s="260" t="s">
        <v>65</v>
      </c>
      <c r="D19" s="262">
        <v>15</v>
      </c>
      <c r="E19" s="262">
        <v>15</v>
      </c>
      <c r="F19" s="262">
        <v>15</v>
      </c>
      <c r="G19" s="262">
        <v>15</v>
      </c>
      <c r="H19" s="261" t="s">
        <v>49</v>
      </c>
      <c r="I19" s="261" t="s">
        <v>49</v>
      </c>
      <c r="J19" s="275">
        <f t="shared" si="5"/>
        <v>100</v>
      </c>
      <c r="K19" s="275">
        <f t="shared" si="0"/>
        <v>100</v>
      </c>
      <c r="L19" s="275">
        <f t="shared" si="0"/>
        <v>100</v>
      </c>
      <c r="M19" s="275">
        <v>0</v>
      </c>
      <c r="N19" s="275">
        <v>0</v>
      </c>
      <c r="O19" s="230" t="str">
        <f t="shared" si="6"/>
        <v>Y</v>
      </c>
      <c r="P19" s="230" t="str">
        <f t="shared" si="7"/>
        <v>Y</v>
      </c>
      <c r="Q19" s="230" t="str">
        <f t="shared" si="3"/>
        <v>Y</v>
      </c>
      <c r="R19" s="230" t="str">
        <f t="shared" si="4"/>
        <v>N</v>
      </c>
      <c r="S19" s="230" t="str">
        <f t="shared" si="4"/>
        <v>N</v>
      </c>
    </row>
    <row r="20" ht="21.95" customHeight="1" spans="1:19">
      <c r="A20" s="259">
        <v>10</v>
      </c>
      <c r="B20" s="260" t="s">
        <v>66</v>
      </c>
      <c r="C20" s="260" t="s">
        <v>67</v>
      </c>
      <c r="D20" s="262">
        <v>1</v>
      </c>
      <c r="E20" s="262">
        <v>1</v>
      </c>
      <c r="F20" s="262">
        <v>11</v>
      </c>
      <c r="G20" s="262">
        <v>14</v>
      </c>
      <c r="H20" s="261" t="s">
        <v>49</v>
      </c>
      <c r="I20" s="261" t="s">
        <v>49</v>
      </c>
      <c r="J20" s="275">
        <f t="shared" si="5"/>
        <v>6.66666666666667</v>
      </c>
      <c r="K20" s="275">
        <f t="shared" si="0"/>
        <v>6.66666666666667</v>
      </c>
      <c r="L20" s="275">
        <f t="shared" si="0"/>
        <v>73.3333333333333</v>
      </c>
      <c r="M20" s="275">
        <v>0</v>
      </c>
      <c r="N20" s="275">
        <v>0</v>
      </c>
      <c r="O20" s="230" t="str">
        <f t="shared" si="6"/>
        <v>Y</v>
      </c>
      <c r="P20" s="230" t="str">
        <f t="shared" si="7"/>
        <v>N</v>
      </c>
      <c r="Q20" s="230" t="str">
        <f t="shared" si="3"/>
        <v>Y</v>
      </c>
      <c r="R20" s="230" t="str">
        <f t="shared" si="4"/>
        <v>N</v>
      </c>
      <c r="S20" s="230" t="str">
        <f t="shared" si="4"/>
        <v>N</v>
      </c>
    </row>
    <row r="21" ht="21.95" customHeight="1" spans="1:19">
      <c r="A21" s="259">
        <v>11</v>
      </c>
      <c r="B21" s="260" t="s">
        <v>68</v>
      </c>
      <c r="C21" s="260" t="s">
        <v>69</v>
      </c>
      <c r="D21" s="262">
        <v>15</v>
      </c>
      <c r="E21" s="262">
        <v>15</v>
      </c>
      <c r="F21" s="262">
        <v>13</v>
      </c>
      <c r="G21" s="262">
        <v>12</v>
      </c>
      <c r="H21" s="261" t="s">
        <v>49</v>
      </c>
      <c r="I21" s="261" t="s">
        <v>49</v>
      </c>
      <c r="J21" s="275">
        <f t="shared" si="5"/>
        <v>100</v>
      </c>
      <c r="K21" s="275">
        <f t="shared" si="0"/>
        <v>100</v>
      </c>
      <c r="L21" s="275">
        <f t="shared" si="0"/>
        <v>86.6666666666667</v>
      </c>
      <c r="M21" s="275">
        <v>0</v>
      </c>
      <c r="N21" s="275">
        <v>0</v>
      </c>
      <c r="O21" s="230" t="str">
        <f t="shared" si="6"/>
        <v>Y</v>
      </c>
      <c r="P21" s="230" t="str">
        <f t="shared" si="7"/>
        <v>Y</v>
      </c>
      <c r="Q21" s="230" t="str">
        <f t="shared" si="3"/>
        <v>Y</v>
      </c>
      <c r="R21" s="230" t="str">
        <f t="shared" si="4"/>
        <v>N</v>
      </c>
      <c r="S21" s="230" t="str">
        <f t="shared" si="4"/>
        <v>N</v>
      </c>
    </row>
    <row r="22" ht="21.95" customHeight="1" spans="1:19">
      <c r="A22" s="259">
        <v>12</v>
      </c>
      <c r="B22" s="260" t="s">
        <v>70</v>
      </c>
      <c r="C22" s="260" t="s">
        <v>71</v>
      </c>
      <c r="D22" s="262">
        <v>13</v>
      </c>
      <c r="E22" s="262">
        <v>8</v>
      </c>
      <c r="F22" s="264">
        <v>13</v>
      </c>
      <c r="G22" s="264">
        <v>14</v>
      </c>
      <c r="H22" s="261" t="s">
        <v>49</v>
      </c>
      <c r="I22" s="261" t="s">
        <v>49</v>
      </c>
      <c r="J22" s="275">
        <f t="shared" si="5"/>
        <v>86.6666666666667</v>
      </c>
      <c r="K22" s="275">
        <f t="shared" si="0"/>
        <v>53.3333333333333</v>
      </c>
      <c r="L22" s="275">
        <f t="shared" si="0"/>
        <v>86.6666666666667</v>
      </c>
      <c r="M22" s="275">
        <v>0</v>
      </c>
      <c r="N22" s="275">
        <v>0</v>
      </c>
      <c r="O22" s="230" t="str">
        <f t="shared" si="6"/>
        <v>Y</v>
      </c>
      <c r="P22" s="230" t="str">
        <f t="shared" si="7"/>
        <v>N</v>
      </c>
      <c r="Q22" s="230" t="str">
        <f t="shared" si="3"/>
        <v>Y</v>
      </c>
      <c r="R22" s="230" t="str">
        <f t="shared" si="4"/>
        <v>N</v>
      </c>
      <c r="S22" s="230" t="str">
        <f t="shared" si="4"/>
        <v>N</v>
      </c>
    </row>
    <row r="23" ht="21.95" customHeight="1" spans="1:19">
      <c r="A23" s="259">
        <v>13</v>
      </c>
      <c r="B23" s="260" t="s">
        <v>72</v>
      </c>
      <c r="C23" s="260" t="s">
        <v>73</v>
      </c>
      <c r="D23" s="262">
        <v>12</v>
      </c>
      <c r="E23" s="262">
        <v>8</v>
      </c>
      <c r="F23" s="265">
        <v>12</v>
      </c>
      <c r="G23" s="265">
        <v>12</v>
      </c>
      <c r="H23" s="261" t="s">
        <v>49</v>
      </c>
      <c r="I23" s="261" t="s">
        <v>49</v>
      </c>
      <c r="J23" s="275">
        <f t="shared" si="5"/>
        <v>80</v>
      </c>
      <c r="K23" s="275">
        <f t="shared" si="0"/>
        <v>53.3333333333333</v>
      </c>
      <c r="L23" s="275">
        <f t="shared" si="0"/>
        <v>80</v>
      </c>
      <c r="M23" s="275">
        <v>0</v>
      </c>
      <c r="N23" s="275">
        <v>0</v>
      </c>
      <c r="O23" s="230" t="str">
        <f t="shared" si="6"/>
        <v>Y</v>
      </c>
      <c r="P23" s="230" t="str">
        <f t="shared" si="7"/>
        <v>N</v>
      </c>
      <c r="Q23" s="230" t="str">
        <f t="shared" si="3"/>
        <v>Y</v>
      </c>
      <c r="R23" s="230" t="str">
        <f t="shared" si="4"/>
        <v>N</v>
      </c>
      <c r="S23" s="230" t="str">
        <f t="shared" si="4"/>
        <v>N</v>
      </c>
    </row>
    <row r="24" ht="21.95" customHeight="1" spans="1:19">
      <c r="A24" s="259">
        <v>14</v>
      </c>
      <c r="B24" s="260" t="s">
        <v>74</v>
      </c>
      <c r="C24" s="260" t="s">
        <v>75</v>
      </c>
      <c r="D24" s="262">
        <v>12</v>
      </c>
      <c r="E24" s="262">
        <v>13</v>
      </c>
      <c r="F24" s="262">
        <v>10</v>
      </c>
      <c r="G24" s="262">
        <v>10</v>
      </c>
      <c r="H24" s="262">
        <v>11</v>
      </c>
      <c r="I24" s="262">
        <v>0</v>
      </c>
      <c r="J24" s="275">
        <f t="shared" si="5"/>
        <v>80</v>
      </c>
      <c r="K24" s="275">
        <f t="shared" si="0"/>
        <v>86.6666666666667</v>
      </c>
      <c r="L24" s="275">
        <f t="shared" si="0"/>
        <v>66.6666666666667</v>
      </c>
      <c r="M24" s="275">
        <f t="shared" si="1"/>
        <v>73.3333333333333</v>
      </c>
      <c r="N24" s="275">
        <f t="shared" si="2"/>
        <v>33.3333333333333</v>
      </c>
      <c r="O24" s="230" t="str">
        <f t="shared" si="6"/>
        <v>Y</v>
      </c>
      <c r="P24" s="230" t="str">
        <f t="shared" si="7"/>
        <v>Y</v>
      </c>
      <c r="Q24" s="230" t="str">
        <f t="shared" si="3"/>
        <v>Y</v>
      </c>
      <c r="R24" s="230" t="str">
        <f t="shared" si="4"/>
        <v>Y</v>
      </c>
      <c r="S24" s="230" t="str">
        <f t="shared" si="4"/>
        <v>N</v>
      </c>
    </row>
    <row r="25" ht="21.95" customHeight="1" spans="1:19">
      <c r="A25" s="259">
        <v>15</v>
      </c>
      <c r="B25" s="260" t="s">
        <v>76</v>
      </c>
      <c r="C25" s="260" t="s">
        <v>77</v>
      </c>
      <c r="D25" s="262">
        <v>15</v>
      </c>
      <c r="E25" s="262">
        <v>13</v>
      </c>
      <c r="F25" s="262">
        <v>14</v>
      </c>
      <c r="G25" s="262">
        <v>14</v>
      </c>
      <c r="H25" s="264">
        <v>12</v>
      </c>
      <c r="I25" s="264">
        <v>6</v>
      </c>
      <c r="J25" s="275">
        <f t="shared" si="5"/>
        <v>100</v>
      </c>
      <c r="K25" s="275">
        <f t="shared" si="0"/>
        <v>86.6666666666667</v>
      </c>
      <c r="L25" s="275">
        <f t="shared" si="0"/>
        <v>93.3333333333333</v>
      </c>
      <c r="M25" s="275">
        <f t="shared" si="1"/>
        <v>80</v>
      </c>
      <c r="N25" s="275">
        <f t="shared" si="2"/>
        <v>66.6666666666667</v>
      </c>
      <c r="O25" s="230" t="str">
        <f t="shared" si="6"/>
        <v>Y</v>
      </c>
      <c r="P25" s="230" t="str">
        <f t="shared" si="7"/>
        <v>Y</v>
      </c>
      <c r="Q25" s="230" t="str">
        <f t="shared" si="3"/>
        <v>Y</v>
      </c>
      <c r="R25" s="230" t="str">
        <f t="shared" si="4"/>
        <v>Y</v>
      </c>
      <c r="S25" s="230" t="str">
        <f t="shared" si="4"/>
        <v>Y</v>
      </c>
    </row>
    <row r="26" ht="21.95" customHeight="1" spans="1:19">
      <c r="A26" s="259">
        <v>16</v>
      </c>
      <c r="B26" s="260" t="s">
        <v>78</v>
      </c>
      <c r="C26" s="260" t="s">
        <v>79</v>
      </c>
      <c r="D26" s="262">
        <v>14</v>
      </c>
      <c r="E26" s="262">
        <v>13</v>
      </c>
      <c r="F26" s="265">
        <v>15</v>
      </c>
      <c r="G26" s="265">
        <v>15</v>
      </c>
      <c r="H26" s="262">
        <v>15</v>
      </c>
      <c r="I26" s="262">
        <v>6</v>
      </c>
      <c r="J26" s="275">
        <f t="shared" si="5"/>
        <v>93.3333333333333</v>
      </c>
      <c r="K26" s="275">
        <f t="shared" si="0"/>
        <v>86.6666666666667</v>
      </c>
      <c r="L26" s="275">
        <f t="shared" si="0"/>
        <v>100</v>
      </c>
      <c r="M26" s="275">
        <f t="shared" si="1"/>
        <v>100</v>
      </c>
      <c r="N26" s="275">
        <f t="shared" si="2"/>
        <v>70</v>
      </c>
      <c r="O26" s="230" t="str">
        <f t="shared" si="6"/>
        <v>Y</v>
      </c>
      <c r="P26" s="230" t="str">
        <f t="shared" si="7"/>
        <v>Y</v>
      </c>
      <c r="Q26" s="230" t="str">
        <f t="shared" si="3"/>
        <v>Y</v>
      </c>
      <c r="R26" s="230" t="str">
        <f t="shared" si="4"/>
        <v>Y</v>
      </c>
      <c r="S26" s="230" t="str">
        <f t="shared" si="4"/>
        <v>Y</v>
      </c>
    </row>
    <row r="27" ht="21.95" customHeight="1" spans="1:19">
      <c r="A27" s="259">
        <v>17</v>
      </c>
      <c r="B27" s="260" t="s">
        <v>80</v>
      </c>
      <c r="C27" s="260" t="s">
        <v>81</v>
      </c>
      <c r="D27" s="261" t="s">
        <v>49</v>
      </c>
      <c r="E27" s="261" t="s">
        <v>49</v>
      </c>
      <c r="F27" s="262">
        <v>15</v>
      </c>
      <c r="G27" s="262">
        <v>14</v>
      </c>
      <c r="H27" s="264">
        <v>14</v>
      </c>
      <c r="I27" s="264">
        <v>14</v>
      </c>
      <c r="J27" s="275">
        <v>0</v>
      </c>
      <c r="K27" s="275">
        <v>0</v>
      </c>
      <c r="L27" s="275">
        <f t="shared" si="0"/>
        <v>100</v>
      </c>
      <c r="M27" s="275">
        <f t="shared" si="1"/>
        <v>93.3333333333333</v>
      </c>
      <c r="N27" s="275">
        <f t="shared" si="2"/>
        <v>93.3333333333333</v>
      </c>
      <c r="O27" s="230" t="str">
        <f t="shared" si="6"/>
        <v>N</v>
      </c>
      <c r="P27" s="230" t="str">
        <f t="shared" si="7"/>
        <v>N</v>
      </c>
      <c r="Q27" s="230" t="str">
        <f t="shared" si="3"/>
        <v>Y</v>
      </c>
      <c r="R27" s="230" t="str">
        <f t="shared" si="4"/>
        <v>Y</v>
      </c>
      <c r="S27" s="230" t="str">
        <f t="shared" si="4"/>
        <v>Y</v>
      </c>
    </row>
    <row r="28" ht="21.95" customHeight="1" spans="1:19">
      <c r="A28" s="259">
        <v>18</v>
      </c>
      <c r="B28" s="260" t="s">
        <v>82</v>
      </c>
      <c r="C28" s="260" t="s">
        <v>83</v>
      </c>
      <c r="D28" s="262">
        <v>15</v>
      </c>
      <c r="E28" s="262">
        <v>11</v>
      </c>
      <c r="F28" s="262">
        <v>15</v>
      </c>
      <c r="G28" s="262">
        <v>14</v>
      </c>
      <c r="H28" s="261" t="s">
        <v>49</v>
      </c>
      <c r="I28" s="261" t="s">
        <v>49</v>
      </c>
      <c r="J28" s="275">
        <f t="shared" si="5"/>
        <v>100</v>
      </c>
      <c r="K28" s="275">
        <f t="shared" si="0"/>
        <v>73.3333333333333</v>
      </c>
      <c r="L28" s="275">
        <f t="shared" si="0"/>
        <v>100</v>
      </c>
      <c r="M28" s="275">
        <v>0</v>
      </c>
      <c r="N28" s="275">
        <v>0</v>
      </c>
      <c r="O28" s="230" t="str">
        <f t="shared" si="6"/>
        <v>Y</v>
      </c>
      <c r="P28" s="230" t="str">
        <f t="shared" si="7"/>
        <v>Y</v>
      </c>
      <c r="Q28" s="230" t="str">
        <f t="shared" si="3"/>
        <v>Y</v>
      </c>
      <c r="R28" s="230" t="str">
        <f t="shared" si="4"/>
        <v>N</v>
      </c>
      <c r="S28" s="230" t="str">
        <f t="shared" si="4"/>
        <v>N</v>
      </c>
    </row>
    <row r="29" ht="21.95" customHeight="1" spans="1:19">
      <c r="A29" s="259">
        <v>19</v>
      </c>
      <c r="B29" s="260" t="s">
        <v>84</v>
      </c>
      <c r="C29" s="260" t="s">
        <v>85</v>
      </c>
      <c r="D29" s="262">
        <v>13</v>
      </c>
      <c r="E29" s="262">
        <v>14</v>
      </c>
      <c r="F29" s="264">
        <v>12</v>
      </c>
      <c r="G29" s="264">
        <v>13</v>
      </c>
      <c r="H29" s="261" t="s">
        <v>49</v>
      </c>
      <c r="I29" s="261" t="s">
        <v>49</v>
      </c>
      <c r="J29" s="275">
        <f t="shared" si="5"/>
        <v>86.6666666666667</v>
      </c>
      <c r="K29" s="275">
        <f t="shared" si="0"/>
        <v>93.3333333333333</v>
      </c>
      <c r="L29" s="275">
        <f t="shared" si="0"/>
        <v>80</v>
      </c>
      <c r="M29" s="275">
        <v>0</v>
      </c>
      <c r="N29" s="275">
        <v>0</v>
      </c>
      <c r="O29" s="230" t="str">
        <f t="shared" si="6"/>
        <v>Y</v>
      </c>
      <c r="P29" s="230" t="str">
        <f t="shared" si="7"/>
        <v>Y</v>
      </c>
      <c r="Q29" s="230" t="str">
        <f t="shared" si="3"/>
        <v>Y</v>
      </c>
      <c r="R29" s="230" t="str">
        <f t="shared" si="4"/>
        <v>N</v>
      </c>
      <c r="S29" s="230" t="str">
        <f t="shared" si="4"/>
        <v>N</v>
      </c>
    </row>
    <row r="30" ht="21.95" customHeight="1" spans="1:19">
      <c r="A30" s="259">
        <v>20</v>
      </c>
      <c r="B30" s="260" t="s">
        <v>86</v>
      </c>
      <c r="C30" s="260" t="s">
        <v>87</v>
      </c>
      <c r="D30" s="262">
        <v>5</v>
      </c>
      <c r="E30" s="262">
        <v>15</v>
      </c>
      <c r="F30" s="262">
        <v>13</v>
      </c>
      <c r="G30" s="262">
        <v>15</v>
      </c>
      <c r="H30" s="261" t="s">
        <v>49</v>
      </c>
      <c r="I30" s="261" t="s">
        <v>49</v>
      </c>
      <c r="J30" s="275">
        <f t="shared" si="5"/>
        <v>33.3333333333333</v>
      </c>
      <c r="K30" s="275">
        <f t="shared" si="0"/>
        <v>100</v>
      </c>
      <c r="L30" s="275">
        <f t="shared" si="0"/>
        <v>86.6666666666667</v>
      </c>
      <c r="M30" s="275">
        <v>0</v>
      </c>
      <c r="N30" s="275">
        <v>0</v>
      </c>
      <c r="O30" s="230" t="str">
        <f t="shared" si="6"/>
        <v>Y</v>
      </c>
      <c r="P30" s="230" t="str">
        <f t="shared" si="7"/>
        <v>Y</v>
      </c>
      <c r="Q30" s="230" t="str">
        <f t="shared" si="3"/>
        <v>Y</v>
      </c>
      <c r="R30" s="230" t="str">
        <f t="shared" si="4"/>
        <v>N</v>
      </c>
      <c r="S30" s="230" t="str">
        <f t="shared" si="4"/>
        <v>N</v>
      </c>
    </row>
    <row r="31" ht="21.95" customHeight="1" spans="1:19">
      <c r="A31" s="259">
        <v>21</v>
      </c>
      <c r="B31" s="260" t="s">
        <v>88</v>
      </c>
      <c r="C31" s="260" t="s">
        <v>89</v>
      </c>
      <c r="D31" s="262">
        <v>10</v>
      </c>
      <c r="E31" s="262">
        <v>14</v>
      </c>
      <c r="F31" s="262">
        <v>12</v>
      </c>
      <c r="G31" s="262">
        <v>12</v>
      </c>
      <c r="H31" s="261" t="s">
        <v>49</v>
      </c>
      <c r="I31" s="261" t="s">
        <v>49</v>
      </c>
      <c r="J31" s="275">
        <f t="shared" si="5"/>
        <v>66.6666666666667</v>
      </c>
      <c r="K31" s="275">
        <f t="shared" si="0"/>
        <v>93.3333333333333</v>
      </c>
      <c r="L31" s="275">
        <f t="shared" si="0"/>
        <v>80</v>
      </c>
      <c r="M31" s="275">
        <v>0</v>
      </c>
      <c r="N31" s="275">
        <v>0</v>
      </c>
      <c r="O31" s="230" t="str">
        <f t="shared" si="6"/>
        <v>Y</v>
      </c>
      <c r="P31" s="230" t="str">
        <f t="shared" si="7"/>
        <v>Y</v>
      </c>
      <c r="Q31" s="230" t="str">
        <f t="shared" si="3"/>
        <v>Y</v>
      </c>
      <c r="R31" s="230" t="str">
        <f t="shared" si="4"/>
        <v>N</v>
      </c>
      <c r="S31" s="230" t="str">
        <f t="shared" si="4"/>
        <v>N</v>
      </c>
    </row>
    <row r="32" ht="21.95" customHeight="1" spans="1:19">
      <c r="A32" s="259">
        <v>22</v>
      </c>
      <c r="B32" s="260" t="s">
        <v>90</v>
      </c>
      <c r="C32" s="260" t="s">
        <v>91</v>
      </c>
      <c r="D32" s="262">
        <v>11</v>
      </c>
      <c r="E32" s="262">
        <v>5</v>
      </c>
      <c r="F32" s="262">
        <v>12</v>
      </c>
      <c r="G32" s="262">
        <v>11</v>
      </c>
      <c r="H32" s="262">
        <v>8</v>
      </c>
      <c r="I32" s="262">
        <v>14</v>
      </c>
      <c r="J32" s="275">
        <f t="shared" si="5"/>
        <v>73.3333333333333</v>
      </c>
      <c r="K32" s="275">
        <f t="shared" si="0"/>
        <v>33.3333333333333</v>
      </c>
      <c r="L32" s="275">
        <f t="shared" si="0"/>
        <v>80</v>
      </c>
      <c r="M32" s="275">
        <f t="shared" si="1"/>
        <v>53.3333333333333</v>
      </c>
      <c r="N32" s="275">
        <f>(G32+I32)/0.3</f>
        <v>83.3333333333333</v>
      </c>
      <c r="O32" s="230" t="str">
        <f t="shared" si="6"/>
        <v>Y</v>
      </c>
      <c r="P32" s="230" t="str">
        <f t="shared" si="7"/>
        <v>N</v>
      </c>
      <c r="Q32" s="230" t="str">
        <f t="shared" si="3"/>
        <v>Y</v>
      </c>
      <c r="R32" s="230" t="str">
        <f t="shared" si="4"/>
        <v>N</v>
      </c>
      <c r="S32" s="230" t="str">
        <f t="shared" si="4"/>
        <v>Y</v>
      </c>
    </row>
    <row r="33" ht="21.95" customHeight="1" spans="1:19">
      <c r="A33" s="259">
        <v>23</v>
      </c>
      <c r="B33" s="260" t="s">
        <v>92</v>
      </c>
      <c r="C33" s="260" t="s">
        <v>93</v>
      </c>
      <c r="D33" s="262">
        <v>14</v>
      </c>
      <c r="E33" s="262">
        <v>15</v>
      </c>
      <c r="F33" s="262">
        <v>13</v>
      </c>
      <c r="G33" s="262">
        <v>11</v>
      </c>
      <c r="H33" s="266" t="s">
        <v>49</v>
      </c>
      <c r="I33" s="266" t="s">
        <v>49</v>
      </c>
      <c r="J33" s="275">
        <f t="shared" si="5"/>
        <v>93.3333333333333</v>
      </c>
      <c r="K33" s="275">
        <f t="shared" si="0"/>
        <v>100</v>
      </c>
      <c r="L33" s="275">
        <f t="shared" si="0"/>
        <v>86.6666666666667</v>
      </c>
      <c r="M33" s="275">
        <v>0</v>
      </c>
      <c r="N33" s="275">
        <v>0</v>
      </c>
      <c r="O33" s="230" t="str">
        <f t="shared" si="6"/>
        <v>Y</v>
      </c>
      <c r="P33" s="230" t="str">
        <f t="shared" si="7"/>
        <v>Y</v>
      </c>
      <c r="Q33" s="230" t="str">
        <f t="shared" si="3"/>
        <v>Y</v>
      </c>
      <c r="R33" s="230" t="str">
        <f t="shared" si="4"/>
        <v>N</v>
      </c>
      <c r="S33" s="230" t="str">
        <f t="shared" si="4"/>
        <v>N</v>
      </c>
    </row>
    <row r="34" ht="21.95" customHeight="1" spans="1:19">
      <c r="A34" s="259">
        <v>24</v>
      </c>
      <c r="B34" s="260" t="s">
        <v>94</v>
      </c>
      <c r="C34" s="260" t="s">
        <v>95</v>
      </c>
      <c r="D34" s="262">
        <v>13</v>
      </c>
      <c r="E34" s="262">
        <v>11</v>
      </c>
      <c r="F34" s="266" t="s">
        <v>49</v>
      </c>
      <c r="G34" s="266" t="s">
        <v>49</v>
      </c>
      <c r="H34" s="262">
        <v>15</v>
      </c>
      <c r="I34" s="262">
        <v>5</v>
      </c>
      <c r="J34" s="275">
        <f t="shared" si="5"/>
        <v>86.6666666666667</v>
      </c>
      <c r="K34" s="275">
        <f t="shared" si="0"/>
        <v>73.3333333333333</v>
      </c>
      <c r="L34" s="275">
        <v>0</v>
      </c>
      <c r="M34" s="275">
        <f t="shared" si="1"/>
        <v>100</v>
      </c>
      <c r="N34" s="275">
        <v>0</v>
      </c>
      <c r="O34" s="230" t="str">
        <f t="shared" si="6"/>
        <v>Y</v>
      </c>
      <c r="P34" s="230" t="str">
        <f t="shared" si="7"/>
        <v>Y</v>
      </c>
      <c r="Q34" s="230" t="str">
        <f t="shared" si="3"/>
        <v>N</v>
      </c>
      <c r="R34" s="230" t="str">
        <f t="shared" si="4"/>
        <v>Y</v>
      </c>
      <c r="S34" s="230" t="str">
        <f t="shared" si="4"/>
        <v>N</v>
      </c>
    </row>
    <row r="35" ht="21.95" customHeight="1" spans="1:19">
      <c r="A35" s="259">
        <v>25</v>
      </c>
      <c r="B35" s="260" t="s">
        <v>96</v>
      </c>
      <c r="C35" s="260" t="s">
        <v>97</v>
      </c>
      <c r="D35" s="262">
        <v>14</v>
      </c>
      <c r="E35" s="262">
        <v>12</v>
      </c>
      <c r="F35" s="262">
        <v>12</v>
      </c>
      <c r="G35" s="262">
        <v>11</v>
      </c>
      <c r="H35" s="266" t="s">
        <v>49</v>
      </c>
      <c r="I35" s="266" t="s">
        <v>49</v>
      </c>
      <c r="J35" s="275">
        <f t="shared" si="5"/>
        <v>93.3333333333333</v>
      </c>
      <c r="K35" s="275">
        <f t="shared" si="0"/>
        <v>80</v>
      </c>
      <c r="L35" s="275">
        <f t="shared" si="0"/>
        <v>80</v>
      </c>
      <c r="M35" s="275">
        <v>0</v>
      </c>
      <c r="N35" s="275">
        <v>0</v>
      </c>
      <c r="O35" s="230" t="str">
        <f t="shared" si="6"/>
        <v>Y</v>
      </c>
      <c r="P35" s="230" t="str">
        <f t="shared" si="7"/>
        <v>Y</v>
      </c>
      <c r="Q35" s="230" t="str">
        <f t="shared" si="3"/>
        <v>Y</v>
      </c>
      <c r="R35" s="230" t="str">
        <f t="shared" si="4"/>
        <v>N</v>
      </c>
      <c r="S35" s="230" t="str">
        <f t="shared" si="4"/>
        <v>N</v>
      </c>
    </row>
    <row r="36" ht="21.95" customHeight="1" spans="1:19">
      <c r="A36" s="259">
        <v>26</v>
      </c>
      <c r="B36" s="260" t="s">
        <v>98</v>
      </c>
      <c r="C36" s="260" t="s">
        <v>99</v>
      </c>
      <c r="D36" s="261" t="s">
        <v>49</v>
      </c>
      <c r="E36" s="261" t="s">
        <v>49</v>
      </c>
      <c r="F36" s="262">
        <v>12</v>
      </c>
      <c r="G36" s="262">
        <v>14</v>
      </c>
      <c r="H36" s="262">
        <v>8</v>
      </c>
      <c r="I36" s="262">
        <v>8</v>
      </c>
      <c r="J36" s="275">
        <v>0</v>
      </c>
      <c r="K36" s="275">
        <v>0</v>
      </c>
      <c r="L36" s="275">
        <f t="shared" si="0"/>
        <v>80</v>
      </c>
      <c r="M36" s="275">
        <f t="shared" si="1"/>
        <v>53.3333333333333</v>
      </c>
      <c r="N36" s="275">
        <f t="shared" si="2"/>
        <v>73.3333333333333</v>
      </c>
      <c r="O36" s="230" t="str">
        <f t="shared" si="6"/>
        <v>N</v>
      </c>
      <c r="P36" s="230" t="str">
        <f t="shared" si="7"/>
        <v>N</v>
      </c>
      <c r="Q36" s="230" t="str">
        <f t="shared" si="3"/>
        <v>Y</v>
      </c>
      <c r="R36" s="230" t="str">
        <f t="shared" si="4"/>
        <v>N</v>
      </c>
      <c r="S36" s="230" t="str">
        <f t="shared" si="4"/>
        <v>Y</v>
      </c>
    </row>
    <row r="37" ht="21.95" customHeight="1" spans="1:19">
      <c r="A37" s="259">
        <v>27</v>
      </c>
      <c r="B37" s="260" t="s">
        <v>100</v>
      </c>
      <c r="C37" s="260" t="s">
        <v>101</v>
      </c>
      <c r="D37" s="262">
        <v>14</v>
      </c>
      <c r="E37" s="262">
        <v>15</v>
      </c>
      <c r="F37" s="262">
        <v>12</v>
      </c>
      <c r="G37" s="262">
        <v>14</v>
      </c>
      <c r="H37" s="264">
        <v>14</v>
      </c>
      <c r="I37" s="264">
        <v>13</v>
      </c>
      <c r="J37" s="275">
        <f t="shared" si="5"/>
        <v>93.3333333333333</v>
      </c>
      <c r="K37" s="275">
        <f t="shared" si="0"/>
        <v>100</v>
      </c>
      <c r="L37" s="275">
        <f t="shared" si="0"/>
        <v>80</v>
      </c>
      <c r="M37" s="275">
        <f t="shared" si="1"/>
        <v>93.3333333333333</v>
      </c>
      <c r="N37" s="275">
        <f t="shared" si="2"/>
        <v>90</v>
      </c>
      <c r="O37" s="230" t="str">
        <f t="shared" si="6"/>
        <v>Y</v>
      </c>
      <c r="P37" s="230" t="str">
        <f t="shared" si="7"/>
        <v>Y</v>
      </c>
      <c r="Q37" s="230" t="str">
        <f t="shared" si="3"/>
        <v>Y</v>
      </c>
      <c r="R37" s="230" t="str">
        <f t="shared" si="4"/>
        <v>Y</v>
      </c>
      <c r="S37" s="230" t="str">
        <f t="shared" si="4"/>
        <v>Y</v>
      </c>
    </row>
    <row r="38" ht="21.95" customHeight="1" spans="1:19">
      <c r="A38" s="259">
        <v>28</v>
      </c>
      <c r="B38" s="260" t="s">
        <v>102</v>
      </c>
      <c r="C38" s="260" t="s">
        <v>103</v>
      </c>
      <c r="D38" s="263">
        <v>14</v>
      </c>
      <c r="E38" s="263">
        <v>15</v>
      </c>
      <c r="F38" s="262">
        <v>12</v>
      </c>
      <c r="G38" s="262">
        <v>10</v>
      </c>
      <c r="H38" s="266" t="s">
        <v>49</v>
      </c>
      <c r="I38" s="266" t="s">
        <v>49</v>
      </c>
      <c r="J38" s="275">
        <f t="shared" si="5"/>
        <v>93.3333333333333</v>
      </c>
      <c r="K38" s="275">
        <f t="shared" si="0"/>
        <v>100</v>
      </c>
      <c r="L38" s="275">
        <f t="shared" si="0"/>
        <v>80</v>
      </c>
      <c r="M38" s="275">
        <v>0</v>
      </c>
      <c r="N38" s="275">
        <v>0</v>
      </c>
      <c r="O38" s="230" t="str">
        <f t="shared" si="6"/>
        <v>Y</v>
      </c>
      <c r="P38" s="230" t="str">
        <f t="shared" si="7"/>
        <v>Y</v>
      </c>
      <c r="Q38" s="230" t="str">
        <f t="shared" si="3"/>
        <v>Y</v>
      </c>
      <c r="R38" s="230" t="str">
        <f t="shared" si="4"/>
        <v>N</v>
      </c>
      <c r="S38" s="230" t="str">
        <f t="shared" si="4"/>
        <v>N</v>
      </c>
    </row>
    <row r="39" ht="21.95" customHeight="1" spans="1:19">
      <c r="A39" s="259">
        <v>29</v>
      </c>
      <c r="B39" s="260" t="s">
        <v>104</v>
      </c>
      <c r="C39" s="260" t="s">
        <v>105</v>
      </c>
      <c r="D39" s="261" t="s">
        <v>49</v>
      </c>
      <c r="E39" s="261" t="s">
        <v>49</v>
      </c>
      <c r="F39" s="262">
        <v>12</v>
      </c>
      <c r="G39" s="262">
        <v>7</v>
      </c>
      <c r="H39" s="262">
        <v>14</v>
      </c>
      <c r="I39" s="262">
        <v>14</v>
      </c>
      <c r="J39" s="275">
        <v>0</v>
      </c>
      <c r="K39" s="275">
        <v>0</v>
      </c>
      <c r="L39" s="275">
        <f t="shared" si="0"/>
        <v>80</v>
      </c>
      <c r="M39" s="275">
        <f t="shared" si="1"/>
        <v>93.3333333333333</v>
      </c>
      <c r="N39" s="275">
        <f t="shared" si="2"/>
        <v>70</v>
      </c>
      <c r="O39" s="230" t="str">
        <f t="shared" si="6"/>
        <v>N</v>
      </c>
      <c r="P39" s="230" t="str">
        <f t="shared" si="7"/>
        <v>N</v>
      </c>
      <c r="Q39" s="230" t="str">
        <f t="shared" si="3"/>
        <v>Y</v>
      </c>
      <c r="R39" s="230" t="str">
        <f t="shared" si="4"/>
        <v>Y</v>
      </c>
      <c r="S39" s="230" t="str">
        <f t="shared" si="4"/>
        <v>Y</v>
      </c>
    </row>
    <row r="40" ht="21.95" customHeight="1" spans="1:19">
      <c r="A40" s="259">
        <v>30</v>
      </c>
      <c r="B40" s="260" t="s">
        <v>106</v>
      </c>
      <c r="C40" s="260" t="s">
        <v>107</v>
      </c>
      <c r="D40" s="262">
        <v>8</v>
      </c>
      <c r="E40" s="262">
        <v>14</v>
      </c>
      <c r="F40" s="264">
        <v>9</v>
      </c>
      <c r="G40" s="264">
        <v>8</v>
      </c>
      <c r="H40" s="261" t="s">
        <v>49</v>
      </c>
      <c r="I40" s="261" t="s">
        <v>49</v>
      </c>
      <c r="J40" s="275">
        <f t="shared" si="5"/>
        <v>53.3333333333333</v>
      </c>
      <c r="K40" s="275">
        <f t="shared" si="0"/>
        <v>93.3333333333333</v>
      </c>
      <c r="L40" s="275">
        <f t="shared" si="0"/>
        <v>60</v>
      </c>
      <c r="M40" s="275">
        <v>0</v>
      </c>
      <c r="N40" s="275">
        <v>0</v>
      </c>
      <c r="O40" s="230" t="str">
        <f t="shared" si="6"/>
        <v>Y</v>
      </c>
      <c r="P40" s="230" t="str">
        <f t="shared" si="7"/>
        <v>Y</v>
      </c>
      <c r="Q40" s="230" t="str">
        <f t="shared" si="3"/>
        <v>Y</v>
      </c>
      <c r="R40" s="230" t="str">
        <f t="shared" si="4"/>
        <v>N</v>
      </c>
      <c r="S40" s="230" t="str">
        <f t="shared" si="4"/>
        <v>N</v>
      </c>
    </row>
    <row r="41" ht="21.95" customHeight="1" spans="1:19">
      <c r="A41" s="259">
        <v>31</v>
      </c>
      <c r="B41" s="260" t="s">
        <v>108</v>
      </c>
      <c r="C41" s="260" t="s">
        <v>109</v>
      </c>
      <c r="D41" s="262">
        <v>14</v>
      </c>
      <c r="E41" s="262">
        <v>14</v>
      </c>
      <c r="F41" s="262">
        <v>14</v>
      </c>
      <c r="G41" s="262">
        <v>14</v>
      </c>
      <c r="H41" s="262">
        <v>15</v>
      </c>
      <c r="I41" s="262">
        <v>14</v>
      </c>
      <c r="J41" s="275">
        <f t="shared" si="5"/>
        <v>93.3333333333333</v>
      </c>
      <c r="K41" s="275">
        <f t="shared" si="0"/>
        <v>93.3333333333333</v>
      </c>
      <c r="L41" s="275">
        <f t="shared" si="0"/>
        <v>93.3333333333333</v>
      </c>
      <c r="M41" s="275">
        <f t="shared" si="1"/>
        <v>100</v>
      </c>
      <c r="N41" s="275">
        <f t="shared" si="2"/>
        <v>93.3333333333333</v>
      </c>
      <c r="O41" s="230" t="str">
        <f t="shared" si="6"/>
        <v>Y</v>
      </c>
      <c r="P41" s="230" t="str">
        <f t="shared" si="7"/>
        <v>Y</v>
      </c>
      <c r="Q41" s="230" t="str">
        <f t="shared" si="3"/>
        <v>Y</v>
      </c>
      <c r="R41" s="230" t="str">
        <f t="shared" si="4"/>
        <v>Y</v>
      </c>
      <c r="S41" s="230" t="str">
        <f t="shared" si="4"/>
        <v>Y</v>
      </c>
    </row>
    <row r="42" ht="21.95" customHeight="1" spans="1:19">
      <c r="A42" s="259">
        <v>32</v>
      </c>
      <c r="B42" s="260" t="s">
        <v>110</v>
      </c>
      <c r="C42" s="260" t="s">
        <v>111</v>
      </c>
      <c r="D42" s="263">
        <v>14</v>
      </c>
      <c r="E42" s="263">
        <v>12</v>
      </c>
      <c r="F42" s="261" t="s">
        <v>49</v>
      </c>
      <c r="G42" s="261" t="s">
        <v>49</v>
      </c>
      <c r="H42" s="262">
        <v>15</v>
      </c>
      <c r="I42" s="262">
        <v>15</v>
      </c>
      <c r="J42" s="275">
        <f t="shared" si="5"/>
        <v>93.3333333333333</v>
      </c>
      <c r="K42" s="275">
        <f t="shared" si="0"/>
        <v>80</v>
      </c>
      <c r="L42" s="275">
        <v>0</v>
      </c>
      <c r="M42" s="275">
        <f t="shared" si="1"/>
        <v>100</v>
      </c>
      <c r="N42" s="275">
        <v>0</v>
      </c>
      <c r="O42" s="230" t="str">
        <f t="shared" si="6"/>
        <v>Y</v>
      </c>
      <c r="P42" s="230" t="str">
        <f t="shared" si="7"/>
        <v>Y</v>
      </c>
      <c r="Q42" s="230" t="str">
        <f t="shared" si="3"/>
        <v>N</v>
      </c>
      <c r="R42" s="230" t="str">
        <f t="shared" si="4"/>
        <v>Y</v>
      </c>
      <c r="S42" s="230" t="str">
        <f t="shared" si="4"/>
        <v>N</v>
      </c>
    </row>
    <row r="43" ht="21.95" customHeight="1" spans="1:19">
      <c r="A43" s="259">
        <v>33</v>
      </c>
      <c r="B43" s="267" t="s">
        <v>112</v>
      </c>
      <c r="C43" s="267" t="s">
        <v>113</v>
      </c>
      <c r="D43" s="262">
        <v>7</v>
      </c>
      <c r="E43" s="262">
        <v>7</v>
      </c>
      <c r="F43" s="262">
        <v>10</v>
      </c>
      <c r="G43" s="262">
        <v>9</v>
      </c>
      <c r="H43" s="266" t="s">
        <v>49</v>
      </c>
      <c r="I43" s="266" t="s">
        <v>49</v>
      </c>
      <c r="J43" s="275">
        <f t="shared" si="5"/>
        <v>46.6666666666667</v>
      </c>
      <c r="K43" s="275">
        <f t="shared" si="0"/>
        <v>46.6666666666667</v>
      </c>
      <c r="L43" s="275">
        <f t="shared" si="0"/>
        <v>66.6666666666667</v>
      </c>
      <c r="M43" s="275">
        <v>0</v>
      </c>
      <c r="N43" s="275">
        <v>0</v>
      </c>
      <c r="O43" s="230" t="str">
        <f t="shared" si="6"/>
        <v>Y</v>
      </c>
      <c r="P43" s="230" t="str">
        <f t="shared" si="7"/>
        <v>N</v>
      </c>
      <c r="Q43" s="230" t="str">
        <f t="shared" si="3"/>
        <v>Y</v>
      </c>
      <c r="R43" s="230" t="str">
        <f t="shared" si="4"/>
        <v>N</v>
      </c>
      <c r="S43" s="230" t="str">
        <f t="shared" si="4"/>
        <v>N</v>
      </c>
    </row>
    <row r="44" ht="21.95" customHeight="1" spans="1:19">
      <c r="A44" s="259">
        <v>34</v>
      </c>
      <c r="B44" s="260" t="s">
        <v>114</v>
      </c>
      <c r="C44" s="260" t="s">
        <v>115</v>
      </c>
      <c r="D44" s="262">
        <v>12</v>
      </c>
      <c r="E44" s="262">
        <v>12</v>
      </c>
      <c r="F44" s="262">
        <v>12</v>
      </c>
      <c r="G44" s="262">
        <v>11</v>
      </c>
      <c r="H44" s="266" t="s">
        <v>49</v>
      </c>
      <c r="I44" s="266" t="s">
        <v>49</v>
      </c>
      <c r="J44" s="275">
        <f t="shared" si="5"/>
        <v>80</v>
      </c>
      <c r="K44" s="275">
        <f t="shared" si="0"/>
        <v>80</v>
      </c>
      <c r="L44" s="275">
        <f t="shared" si="0"/>
        <v>80</v>
      </c>
      <c r="M44" s="275">
        <v>0</v>
      </c>
      <c r="N44" s="275">
        <v>0</v>
      </c>
      <c r="O44" s="230" t="str">
        <f t="shared" si="6"/>
        <v>Y</v>
      </c>
      <c r="P44" s="230" t="str">
        <f t="shared" si="7"/>
        <v>Y</v>
      </c>
      <c r="Q44" s="230" t="str">
        <f t="shared" si="3"/>
        <v>Y</v>
      </c>
      <c r="R44" s="230" t="str">
        <f t="shared" si="4"/>
        <v>N</v>
      </c>
      <c r="S44" s="230" t="str">
        <f t="shared" si="4"/>
        <v>N</v>
      </c>
    </row>
    <row r="45" ht="21.95" customHeight="1" spans="1:19">
      <c r="A45" s="259">
        <v>35</v>
      </c>
      <c r="B45" s="260" t="s">
        <v>116</v>
      </c>
      <c r="C45" s="260" t="s">
        <v>117</v>
      </c>
      <c r="D45" s="262">
        <v>12</v>
      </c>
      <c r="E45" s="262">
        <v>13</v>
      </c>
      <c r="F45" s="262">
        <v>14</v>
      </c>
      <c r="G45" s="262">
        <v>13</v>
      </c>
      <c r="H45" s="261" t="s">
        <v>49</v>
      </c>
      <c r="I45" s="261" t="s">
        <v>49</v>
      </c>
      <c r="J45" s="275">
        <f t="shared" si="5"/>
        <v>80</v>
      </c>
      <c r="K45" s="275">
        <f t="shared" si="0"/>
        <v>86.6666666666667</v>
      </c>
      <c r="L45" s="275">
        <f t="shared" si="0"/>
        <v>93.3333333333333</v>
      </c>
      <c r="M45" s="275">
        <v>0</v>
      </c>
      <c r="N45" s="275">
        <v>0</v>
      </c>
      <c r="O45" s="230" t="str">
        <f t="shared" si="6"/>
        <v>Y</v>
      </c>
      <c r="P45" s="230" t="str">
        <f t="shared" si="7"/>
        <v>Y</v>
      </c>
      <c r="Q45" s="230" t="str">
        <f t="shared" si="3"/>
        <v>Y</v>
      </c>
      <c r="R45" s="230" t="str">
        <f t="shared" si="4"/>
        <v>N</v>
      </c>
      <c r="S45" s="230" t="str">
        <f t="shared" si="4"/>
        <v>N</v>
      </c>
    </row>
    <row r="46" ht="21.95" customHeight="1" spans="1:19">
      <c r="A46" s="259">
        <v>36</v>
      </c>
      <c r="B46" s="260" t="s">
        <v>118</v>
      </c>
      <c r="C46" s="260" t="s">
        <v>119</v>
      </c>
      <c r="D46" s="262">
        <v>15</v>
      </c>
      <c r="E46" s="262">
        <v>14</v>
      </c>
      <c r="F46" s="262">
        <v>15</v>
      </c>
      <c r="G46" s="262">
        <v>10</v>
      </c>
      <c r="H46" s="266" t="s">
        <v>49</v>
      </c>
      <c r="I46" s="266" t="s">
        <v>49</v>
      </c>
      <c r="J46" s="275">
        <f t="shared" si="5"/>
        <v>100</v>
      </c>
      <c r="K46" s="275">
        <f t="shared" si="0"/>
        <v>93.3333333333333</v>
      </c>
      <c r="L46" s="275">
        <f t="shared" si="0"/>
        <v>100</v>
      </c>
      <c r="M46" s="275">
        <v>0</v>
      </c>
      <c r="N46" s="275">
        <v>0</v>
      </c>
      <c r="O46" s="230" t="str">
        <f t="shared" si="6"/>
        <v>Y</v>
      </c>
      <c r="P46" s="230" t="str">
        <f t="shared" si="7"/>
        <v>Y</v>
      </c>
      <c r="Q46" s="230" t="str">
        <f t="shared" si="3"/>
        <v>Y</v>
      </c>
      <c r="R46" s="230" t="str">
        <f t="shared" si="4"/>
        <v>N</v>
      </c>
      <c r="S46" s="230" t="str">
        <f t="shared" si="4"/>
        <v>N</v>
      </c>
    </row>
    <row r="47" ht="21.95" customHeight="1" spans="1:19">
      <c r="A47" s="259">
        <v>37</v>
      </c>
      <c r="B47" s="260" t="s">
        <v>120</v>
      </c>
      <c r="C47" s="260" t="s">
        <v>121</v>
      </c>
      <c r="D47" s="262">
        <v>12</v>
      </c>
      <c r="E47" s="262">
        <v>8</v>
      </c>
      <c r="F47" s="262">
        <v>11</v>
      </c>
      <c r="G47" s="262">
        <v>10</v>
      </c>
      <c r="H47" s="266" t="s">
        <v>49</v>
      </c>
      <c r="I47" s="266" t="s">
        <v>49</v>
      </c>
      <c r="J47" s="275">
        <f t="shared" si="5"/>
        <v>80</v>
      </c>
      <c r="K47" s="275">
        <f t="shared" si="0"/>
        <v>53.3333333333333</v>
      </c>
      <c r="L47" s="275">
        <f t="shared" si="0"/>
        <v>73.3333333333333</v>
      </c>
      <c r="M47" s="275">
        <v>0</v>
      </c>
      <c r="N47" s="275">
        <v>0</v>
      </c>
      <c r="O47" s="230" t="str">
        <f t="shared" si="6"/>
        <v>Y</v>
      </c>
      <c r="P47" s="230" t="str">
        <f t="shared" si="7"/>
        <v>N</v>
      </c>
      <c r="Q47" s="230" t="str">
        <f t="shared" si="3"/>
        <v>Y</v>
      </c>
      <c r="R47" s="230" t="str">
        <f t="shared" si="4"/>
        <v>N</v>
      </c>
      <c r="S47" s="230" t="str">
        <f t="shared" si="4"/>
        <v>N</v>
      </c>
    </row>
    <row r="48" ht="21.95" customHeight="1" spans="1:19">
      <c r="A48" s="259">
        <v>38</v>
      </c>
      <c r="B48" s="260" t="s">
        <v>122</v>
      </c>
      <c r="C48" s="260" t="s">
        <v>123</v>
      </c>
      <c r="D48" s="261" t="s">
        <v>49</v>
      </c>
      <c r="E48" s="261" t="s">
        <v>49</v>
      </c>
      <c r="F48" s="264">
        <v>12</v>
      </c>
      <c r="G48" s="264">
        <v>7</v>
      </c>
      <c r="H48" s="262">
        <v>15</v>
      </c>
      <c r="I48" s="262">
        <v>5</v>
      </c>
      <c r="J48" s="275">
        <v>0</v>
      </c>
      <c r="K48" s="275">
        <v>0</v>
      </c>
      <c r="L48" s="275">
        <f t="shared" si="0"/>
        <v>80</v>
      </c>
      <c r="M48" s="275">
        <f t="shared" si="1"/>
        <v>100</v>
      </c>
      <c r="N48" s="275">
        <f t="shared" si="2"/>
        <v>40</v>
      </c>
      <c r="O48" s="230" t="str">
        <f t="shared" si="6"/>
        <v>N</v>
      </c>
      <c r="P48" s="230" t="str">
        <f t="shared" si="7"/>
        <v>N</v>
      </c>
      <c r="Q48" s="230" t="str">
        <f t="shared" si="3"/>
        <v>Y</v>
      </c>
      <c r="R48" s="230" t="str">
        <f t="shared" si="4"/>
        <v>Y</v>
      </c>
      <c r="S48" s="230" t="str">
        <f t="shared" si="4"/>
        <v>N</v>
      </c>
    </row>
    <row r="49" ht="21.95" customHeight="1" spans="1:19">
      <c r="A49" s="259">
        <v>39</v>
      </c>
      <c r="B49" s="260" t="s">
        <v>124</v>
      </c>
      <c r="C49" s="260" t="s">
        <v>125</v>
      </c>
      <c r="D49" s="262">
        <v>15</v>
      </c>
      <c r="E49" s="262">
        <v>13</v>
      </c>
      <c r="F49" s="262">
        <v>15</v>
      </c>
      <c r="G49" s="262">
        <v>15</v>
      </c>
      <c r="H49" s="261" t="s">
        <v>49</v>
      </c>
      <c r="I49" s="261" t="s">
        <v>49</v>
      </c>
      <c r="J49" s="275">
        <f t="shared" si="5"/>
        <v>100</v>
      </c>
      <c r="K49" s="275">
        <f t="shared" si="0"/>
        <v>86.6666666666667</v>
      </c>
      <c r="L49" s="275">
        <f t="shared" si="0"/>
        <v>100</v>
      </c>
      <c r="M49" s="275">
        <v>0</v>
      </c>
      <c r="N49" s="275">
        <v>0</v>
      </c>
      <c r="O49" s="230" t="str">
        <f t="shared" si="6"/>
        <v>Y</v>
      </c>
      <c r="P49" s="230" t="str">
        <f t="shared" si="7"/>
        <v>Y</v>
      </c>
      <c r="Q49" s="230" t="str">
        <f t="shared" si="3"/>
        <v>Y</v>
      </c>
      <c r="R49" s="230" t="str">
        <f t="shared" si="4"/>
        <v>N</v>
      </c>
      <c r="S49" s="230" t="str">
        <f t="shared" si="4"/>
        <v>N</v>
      </c>
    </row>
    <row r="50" ht="21.95" customHeight="1" spans="1:19">
      <c r="A50" s="259">
        <v>40</v>
      </c>
      <c r="B50" s="260" t="s">
        <v>126</v>
      </c>
      <c r="C50" s="260" t="s">
        <v>127</v>
      </c>
      <c r="D50" s="262">
        <v>15</v>
      </c>
      <c r="E50" s="262">
        <v>15</v>
      </c>
      <c r="F50" s="262">
        <v>15</v>
      </c>
      <c r="G50" s="262">
        <v>15</v>
      </c>
      <c r="H50" s="266" t="s">
        <v>49</v>
      </c>
      <c r="I50" s="266" t="s">
        <v>49</v>
      </c>
      <c r="J50" s="275">
        <f t="shared" si="5"/>
        <v>100</v>
      </c>
      <c r="K50" s="275">
        <f t="shared" si="0"/>
        <v>100</v>
      </c>
      <c r="L50" s="275">
        <f t="shared" si="0"/>
        <v>100</v>
      </c>
      <c r="M50" s="275">
        <v>0</v>
      </c>
      <c r="N50" s="275">
        <v>0</v>
      </c>
      <c r="O50" s="230" t="str">
        <f t="shared" si="6"/>
        <v>Y</v>
      </c>
      <c r="P50" s="230" t="str">
        <f t="shared" si="7"/>
        <v>Y</v>
      </c>
      <c r="Q50" s="230" t="str">
        <f t="shared" si="3"/>
        <v>Y</v>
      </c>
      <c r="R50" s="230" t="str">
        <f t="shared" si="4"/>
        <v>N</v>
      </c>
      <c r="S50" s="230" t="str">
        <f t="shared" si="4"/>
        <v>N</v>
      </c>
    </row>
    <row r="51" ht="21.95" customHeight="1" spans="1:19">
      <c r="A51" s="259">
        <v>41</v>
      </c>
      <c r="B51" s="260" t="s">
        <v>128</v>
      </c>
      <c r="C51" s="260" t="s">
        <v>129</v>
      </c>
      <c r="D51" s="262">
        <v>13</v>
      </c>
      <c r="E51" s="262">
        <v>6</v>
      </c>
      <c r="F51" s="262">
        <v>13</v>
      </c>
      <c r="G51" s="262">
        <v>10</v>
      </c>
      <c r="H51" s="261" t="s">
        <v>49</v>
      </c>
      <c r="I51" s="261" t="s">
        <v>49</v>
      </c>
      <c r="J51" s="275">
        <f t="shared" si="5"/>
        <v>86.6666666666667</v>
      </c>
      <c r="K51" s="275">
        <f t="shared" si="0"/>
        <v>40</v>
      </c>
      <c r="L51" s="275">
        <f t="shared" si="0"/>
        <v>86.6666666666667</v>
      </c>
      <c r="M51" s="275">
        <v>0</v>
      </c>
      <c r="N51" s="275">
        <v>0</v>
      </c>
      <c r="O51" s="230" t="str">
        <f t="shared" si="6"/>
        <v>Y</v>
      </c>
      <c r="P51" s="230" t="str">
        <f t="shared" si="7"/>
        <v>N</v>
      </c>
      <c r="Q51" s="230" t="str">
        <f t="shared" si="3"/>
        <v>Y</v>
      </c>
      <c r="R51" s="230" t="str">
        <f t="shared" si="4"/>
        <v>N</v>
      </c>
      <c r="S51" s="230" t="str">
        <f t="shared" si="4"/>
        <v>N</v>
      </c>
    </row>
    <row r="52" ht="21.95" customHeight="1" spans="1:19">
      <c r="A52" s="259">
        <v>42</v>
      </c>
      <c r="B52" s="260" t="s">
        <v>130</v>
      </c>
      <c r="C52" s="260" t="s">
        <v>131</v>
      </c>
      <c r="D52" s="262">
        <v>11</v>
      </c>
      <c r="E52" s="262">
        <v>11</v>
      </c>
      <c r="F52" s="262">
        <v>11</v>
      </c>
      <c r="G52" s="262">
        <v>13</v>
      </c>
      <c r="H52" s="261" t="s">
        <v>49</v>
      </c>
      <c r="I52" s="261" t="s">
        <v>49</v>
      </c>
      <c r="J52" s="275">
        <f t="shared" si="5"/>
        <v>73.3333333333333</v>
      </c>
      <c r="K52" s="275">
        <f t="shared" si="0"/>
        <v>73.3333333333333</v>
      </c>
      <c r="L52" s="275">
        <f t="shared" si="0"/>
        <v>73.3333333333333</v>
      </c>
      <c r="M52" s="275">
        <v>0</v>
      </c>
      <c r="N52" s="275">
        <v>0</v>
      </c>
      <c r="O52" s="230" t="str">
        <f t="shared" si="6"/>
        <v>Y</v>
      </c>
      <c r="P52" s="230" t="str">
        <f t="shared" si="7"/>
        <v>Y</v>
      </c>
      <c r="Q52" s="230" t="str">
        <f t="shared" si="3"/>
        <v>Y</v>
      </c>
      <c r="R52" s="230" t="str">
        <f t="shared" si="4"/>
        <v>N</v>
      </c>
      <c r="S52" s="230" t="str">
        <f t="shared" si="4"/>
        <v>N</v>
      </c>
    </row>
    <row r="53" ht="21.95" customHeight="1" spans="1:19">
      <c r="A53" s="259">
        <v>43</v>
      </c>
      <c r="B53" s="260" t="s">
        <v>132</v>
      </c>
      <c r="C53" s="260" t="s">
        <v>133</v>
      </c>
      <c r="D53" s="262">
        <v>13</v>
      </c>
      <c r="E53" s="262">
        <v>13</v>
      </c>
      <c r="F53" s="262">
        <v>13</v>
      </c>
      <c r="G53" s="262">
        <v>13</v>
      </c>
      <c r="H53" s="261" t="s">
        <v>49</v>
      </c>
      <c r="I53" s="261" t="s">
        <v>49</v>
      </c>
      <c r="J53" s="275">
        <f t="shared" si="5"/>
        <v>86.6666666666667</v>
      </c>
      <c r="K53" s="275">
        <f t="shared" si="0"/>
        <v>86.6666666666667</v>
      </c>
      <c r="L53" s="275">
        <f t="shared" si="0"/>
        <v>86.6666666666667</v>
      </c>
      <c r="M53" s="275">
        <v>0</v>
      </c>
      <c r="N53" s="275">
        <v>0</v>
      </c>
      <c r="O53" s="230" t="str">
        <f t="shared" si="6"/>
        <v>Y</v>
      </c>
      <c r="P53" s="230" t="str">
        <f t="shared" si="7"/>
        <v>Y</v>
      </c>
      <c r="Q53" s="230" t="str">
        <f t="shared" si="3"/>
        <v>Y</v>
      </c>
      <c r="R53" s="230" t="str">
        <f t="shared" si="4"/>
        <v>N</v>
      </c>
      <c r="S53" s="230" t="str">
        <f t="shared" si="4"/>
        <v>N</v>
      </c>
    </row>
    <row r="54" ht="21.95" customHeight="1" spans="1:19">
      <c r="A54" s="259">
        <v>44</v>
      </c>
      <c r="B54" s="260" t="s">
        <v>134</v>
      </c>
      <c r="C54" s="260" t="s">
        <v>135</v>
      </c>
      <c r="D54" s="262">
        <v>11</v>
      </c>
      <c r="E54" s="262">
        <v>11</v>
      </c>
      <c r="F54" s="264">
        <v>12</v>
      </c>
      <c r="G54" s="264">
        <v>10</v>
      </c>
      <c r="H54" s="261" t="s">
        <v>49</v>
      </c>
      <c r="I54" s="261" t="s">
        <v>49</v>
      </c>
      <c r="J54" s="275">
        <f t="shared" si="5"/>
        <v>73.3333333333333</v>
      </c>
      <c r="K54" s="275">
        <f t="shared" si="0"/>
        <v>73.3333333333333</v>
      </c>
      <c r="L54" s="275">
        <f t="shared" si="0"/>
        <v>80</v>
      </c>
      <c r="M54" s="275">
        <v>0</v>
      </c>
      <c r="N54" s="275">
        <v>0</v>
      </c>
      <c r="O54" s="230" t="str">
        <f t="shared" si="6"/>
        <v>Y</v>
      </c>
      <c r="P54" s="230" t="str">
        <f t="shared" si="7"/>
        <v>Y</v>
      </c>
      <c r="Q54" s="230" t="str">
        <f t="shared" si="3"/>
        <v>Y</v>
      </c>
      <c r="R54" s="230" t="str">
        <f t="shared" si="4"/>
        <v>N</v>
      </c>
      <c r="S54" s="230" t="str">
        <f t="shared" si="4"/>
        <v>N</v>
      </c>
    </row>
    <row r="55" ht="21.95" customHeight="1" spans="1:19">
      <c r="A55" s="259">
        <v>45</v>
      </c>
      <c r="B55" s="260" t="s">
        <v>136</v>
      </c>
      <c r="C55" s="260" t="s">
        <v>137</v>
      </c>
      <c r="D55" s="263">
        <v>14</v>
      </c>
      <c r="E55" s="263">
        <v>15</v>
      </c>
      <c r="F55" s="262">
        <v>15</v>
      </c>
      <c r="G55" s="262">
        <v>15</v>
      </c>
      <c r="H55" s="266" t="s">
        <v>49</v>
      </c>
      <c r="I55" s="266" t="s">
        <v>49</v>
      </c>
      <c r="J55" s="275">
        <f t="shared" si="5"/>
        <v>93.3333333333333</v>
      </c>
      <c r="K55" s="275">
        <f t="shared" si="0"/>
        <v>100</v>
      </c>
      <c r="L55" s="275">
        <f t="shared" si="0"/>
        <v>100</v>
      </c>
      <c r="M55" s="275">
        <v>0</v>
      </c>
      <c r="N55" s="275">
        <v>0</v>
      </c>
      <c r="O55" s="230" t="str">
        <f t="shared" si="6"/>
        <v>Y</v>
      </c>
      <c r="P55" s="230" t="str">
        <f t="shared" si="7"/>
        <v>Y</v>
      </c>
      <c r="Q55" s="230" t="str">
        <f t="shared" si="3"/>
        <v>Y</v>
      </c>
      <c r="R55" s="230" t="str">
        <f t="shared" si="4"/>
        <v>N</v>
      </c>
      <c r="S55" s="230" t="str">
        <f t="shared" si="4"/>
        <v>N</v>
      </c>
    </row>
    <row r="56" ht="21.95" customHeight="1" spans="1:19">
      <c r="A56" s="259">
        <v>46</v>
      </c>
      <c r="B56" s="260" t="s">
        <v>138</v>
      </c>
      <c r="C56" s="260" t="s">
        <v>139</v>
      </c>
      <c r="D56" s="262">
        <v>7</v>
      </c>
      <c r="E56" s="262">
        <v>9</v>
      </c>
      <c r="F56" s="262">
        <v>14</v>
      </c>
      <c r="G56" s="262">
        <v>10</v>
      </c>
      <c r="H56" s="261" t="s">
        <v>49</v>
      </c>
      <c r="I56" s="261" t="s">
        <v>49</v>
      </c>
      <c r="J56" s="275">
        <f t="shared" si="5"/>
        <v>46.6666666666667</v>
      </c>
      <c r="K56" s="275">
        <f t="shared" si="0"/>
        <v>60</v>
      </c>
      <c r="L56" s="275">
        <f t="shared" si="0"/>
        <v>93.3333333333333</v>
      </c>
      <c r="M56" s="275">
        <v>0</v>
      </c>
      <c r="N56" s="275">
        <v>0</v>
      </c>
      <c r="O56" s="230" t="s">
        <v>281</v>
      </c>
      <c r="P56" s="230" t="str">
        <f t="shared" si="7"/>
        <v>Y</v>
      </c>
      <c r="Q56" s="230" t="str">
        <f t="shared" si="3"/>
        <v>Y</v>
      </c>
      <c r="R56" s="230" t="str">
        <f t="shared" si="4"/>
        <v>N</v>
      </c>
      <c r="S56" s="230" t="str">
        <f t="shared" si="4"/>
        <v>N</v>
      </c>
    </row>
    <row r="57" ht="21.95" customHeight="1" spans="1:19">
      <c r="A57" s="259">
        <v>47</v>
      </c>
      <c r="B57" s="260" t="s">
        <v>140</v>
      </c>
      <c r="C57" s="260" t="s">
        <v>141</v>
      </c>
      <c r="D57" s="262">
        <v>9</v>
      </c>
      <c r="E57" s="262">
        <v>10</v>
      </c>
      <c r="F57" s="264">
        <v>14</v>
      </c>
      <c r="G57" s="264">
        <v>15</v>
      </c>
      <c r="H57" s="261" t="s">
        <v>49</v>
      </c>
      <c r="I57" s="261" t="s">
        <v>49</v>
      </c>
      <c r="J57" s="275">
        <f t="shared" si="5"/>
        <v>60</v>
      </c>
      <c r="K57" s="275">
        <f t="shared" si="0"/>
        <v>66.6666666666667</v>
      </c>
      <c r="L57" s="275">
        <f t="shared" si="0"/>
        <v>93.3333333333333</v>
      </c>
      <c r="M57" s="275">
        <v>0</v>
      </c>
      <c r="N57" s="275">
        <v>0</v>
      </c>
      <c r="O57" s="230" t="str">
        <f t="shared" si="6"/>
        <v>Y</v>
      </c>
      <c r="P57" s="230" t="str">
        <f t="shared" si="7"/>
        <v>Y</v>
      </c>
      <c r="Q57" s="230" t="str">
        <f t="shared" si="3"/>
        <v>Y</v>
      </c>
      <c r="R57" s="230" t="str">
        <f t="shared" si="4"/>
        <v>N</v>
      </c>
      <c r="S57" s="230" t="str">
        <f t="shared" si="4"/>
        <v>N</v>
      </c>
    </row>
    <row r="58" ht="21.95" customHeight="1" spans="1:19">
      <c r="A58" s="259">
        <v>48</v>
      </c>
      <c r="B58" s="260" t="s">
        <v>142</v>
      </c>
      <c r="C58" s="260" t="s">
        <v>143</v>
      </c>
      <c r="D58" s="261" t="s">
        <v>49</v>
      </c>
      <c r="E58" s="261" t="s">
        <v>49</v>
      </c>
      <c r="F58" s="262">
        <v>11</v>
      </c>
      <c r="G58" s="262">
        <v>11</v>
      </c>
      <c r="H58" s="262">
        <v>7</v>
      </c>
      <c r="I58" s="262">
        <v>5</v>
      </c>
      <c r="J58" s="275">
        <v>0</v>
      </c>
      <c r="K58" s="275">
        <v>0</v>
      </c>
      <c r="L58" s="275">
        <f t="shared" si="0"/>
        <v>73.3333333333333</v>
      </c>
      <c r="M58" s="275">
        <f t="shared" si="1"/>
        <v>46.6666666666667</v>
      </c>
      <c r="N58" s="275">
        <f t="shared" si="2"/>
        <v>53.3333333333333</v>
      </c>
      <c r="O58" s="230" t="str">
        <f t="shared" si="6"/>
        <v>N</v>
      </c>
      <c r="P58" s="230" t="str">
        <f t="shared" si="7"/>
        <v>N</v>
      </c>
      <c r="Q58" s="230" t="str">
        <f t="shared" si="3"/>
        <v>Y</v>
      </c>
      <c r="R58" s="230" t="str">
        <f t="shared" si="4"/>
        <v>N</v>
      </c>
      <c r="S58" s="230" t="str">
        <f t="shared" si="4"/>
        <v>N</v>
      </c>
    </row>
    <row r="59" ht="21.95" customHeight="1" spans="1:19">
      <c r="A59" s="259">
        <v>49</v>
      </c>
      <c r="B59" s="260" t="s">
        <v>144</v>
      </c>
      <c r="C59" s="260" t="s">
        <v>145</v>
      </c>
      <c r="D59" s="262">
        <v>15</v>
      </c>
      <c r="E59" s="262">
        <v>7</v>
      </c>
      <c r="F59" s="262">
        <v>13</v>
      </c>
      <c r="G59" s="262">
        <v>7</v>
      </c>
      <c r="H59" s="261" t="s">
        <v>49</v>
      </c>
      <c r="I59" s="261" t="s">
        <v>49</v>
      </c>
      <c r="J59" s="275">
        <f t="shared" si="5"/>
        <v>100</v>
      </c>
      <c r="K59" s="275">
        <f t="shared" si="0"/>
        <v>46.6666666666667</v>
      </c>
      <c r="L59" s="275">
        <f t="shared" si="0"/>
        <v>86.6666666666667</v>
      </c>
      <c r="M59" s="275">
        <v>0</v>
      </c>
      <c r="N59" s="275">
        <v>0</v>
      </c>
      <c r="O59" s="230" t="str">
        <f t="shared" si="6"/>
        <v>Y</v>
      </c>
      <c r="P59" s="230" t="str">
        <f t="shared" si="7"/>
        <v>N</v>
      </c>
      <c r="Q59" s="230" t="str">
        <f t="shared" si="3"/>
        <v>Y</v>
      </c>
      <c r="R59" s="230" t="str">
        <f t="shared" si="4"/>
        <v>N</v>
      </c>
      <c r="S59" s="230" t="str">
        <f t="shared" si="4"/>
        <v>N</v>
      </c>
    </row>
    <row r="60" ht="21.95" customHeight="1" spans="1:19">
      <c r="A60" s="259">
        <v>50</v>
      </c>
      <c r="B60" s="260" t="s">
        <v>146</v>
      </c>
      <c r="C60" s="260" t="s">
        <v>147</v>
      </c>
      <c r="D60" s="262">
        <v>13</v>
      </c>
      <c r="E60" s="262">
        <v>12</v>
      </c>
      <c r="F60" s="262">
        <v>15</v>
      </c>
      <c r="G60" s="262">
        <v>13</v>
      </c>
      <c r="H60" s="266" t="s">
        <v>49</v>
      </c>
      <c r="I60" s="266" t="s">
        <v>49</v>
      </c>
      <c r="J60" s="275">
        <f t="shared" si="5"/>
        <v>86.6666666666667</v>
      </c>
      <c r="K60" s="275">
        <f t="shared" si="0"/>
        <v>80</v>
      </c>
      <c r="L60" s="275">
        <f t="shared" si="0"/>
        <v>100</v>
      </c>
      <c r="M60" s="275">
        <v>0</v>
      </c>
      <c r="N60" s="275">
        <v>0</v>
      </c>
      <c r="O60" s="230" t="str">
        <f t="shared" si="6"/>
        <v>Y</v>
      </c>
      <c r="P60" s="230" t="str">
        <f t="shared" si="7"/>
        <v>Y</v>
      </c>
      <c r="Q60" s="230" t="str">
        <f t="shared" si="3"/>
        <v>Y</v>
      </c>
      <c r="R60" s="230" t="str">
        <f t="shared" si="4"/>
        <v>N</v>
      </c>
      <c r="S60" s="230" t="str">
        <f t="shared" si="4"/>
        <v>N</v>
      </c>
    </row>
    <row r="61" ht="21.95" customHeight="1" spans="1:19">
      <c r="A61" s="259">
        <v>51</v>
      </c>
      <c r="B61" s="260" t="s">
        <v>148</v>
      </c>
      <c r="C61" s="260" t="s">
        <v>149</v>
      </c>
      <c r="D61" s="268" t="s">
        <v>49</v>
      </c>
      <c r="E61" s="266" t="s">
        <v>49</v>
      </c>
      <c r="F61" s="269">
        <v>14</v>
      </c>
      <c r="G61" s="265">
        <v>15</v>
      </c>
      <c r="H61" s="269">
        <v>9</v>
      </c>
      <c r="I61" s="265">
        <v>7</v>
      </c>
      <c r="J61" s="275">
        <v>0</v>
      </c>
      <c r="K61" s="275">
        <v>0</v>
      </c>
      <c r="L61" s="275">
        <f t="shared" si="0"/>
        <v>93.3333333333333</v>
      </c>
      <c r="M61" s="275">
        <f t="shared" si="1"/>
        <v>60</v>
      </c>
      <c r="N61" s="275">
        <f t="shared" si="2"/>
        <v>73.3333333333333</v>
      </c>
      <c r="O61" s="230" t="str">
        <f t="shared" si="6"/>
        <v>N</v>
      </c>
      <c r="P61" s="230" t="str">
        <f t="shared" si="7"/>
        <v>N</v>
      </c>
      <c r="Q61" s="230" t="str">
        <f t="shared" si="3"/>
        <v>Y</v>
      </c>
      <c r="R61" s="230" t="str">
        <f t="shared" si="4"/>
        <v>Y</v>
      </c>
      <c r="S61" s="230" t="str">
        <f t="shared" si="4"/>
        <v>Y</v>
      </c>
    </row>
    <row r="62" ht="21.95" customHeight="1" spans="1:19">
      <c r="A62" s="259">
        <v>52</v>
      </c>
      <c r="B62" s="260" t="s">
        <v>150</v>
      </c>
      <c r="C62" s="260" t="s">
        <v>151</v>
      </c>
      <c r="D62" s="270">
        <v>15</v>
      </c>
      <c r="E62" s="265">
        <v>8</v>
      </c>
      <c r="F62" s="269">
        <v>13</v>
      </c>
      <c r="G62" s="265">
        <v>11</v>
      </c>
      <c r="H62" s="266" t="s">
        <v>49</v>
      </c>
      <c r="I62" s="266" t="s">
        <v>49</v>
      </c>
      <c r="J62" s="275">
        <f t="shared" si="5"/>
        <v>100</v>
      </c>
      <c r="K62" s="275">
        <f t="shared" si="0"/>
        <v>53.3333333333333</v>
      </c>
      <c r="L62" s="275">
        <f t="shared" si="0"/>
        <v>86.6666666666667</v>
      </c>
      <c r="M62" s="275">
        <v>0</v>
      </c>
      <c r="N62" s="275">
        <v>0</v>
      </c>
      <c r="O62" s="230" t="str">
        <f t="shared" si="6"/>
        <v>Y</v>
      </c>
      <c r="P62" s="230" t="str">
        <f t="shared" si="7"/>
        <v>N</v>
      </c>
      <c r="Q62" s="230" t="str">
        <f t="shared" si="3"/>
        <v>Y</v>
      </c>
      <c r="R62" s="230" t="str">
        <f t="shared" si="4"/>
        <v>N</v>
      </c>
      <c r="S62" s="230" t="str">
        <f t="shared" si="4"/>
        <v>N</v>
      </c>
    </row>
    <row r="63" ht="21.95" customHeight="1" spans="1:19">
      <c r="A63" s="259">
        <v>53</v>
      </c>
      <c r="B63" s="260" t="s">
        <v>152</v>
      </c>
      <c r="C63" s="260" t="s">
        <v>153</v>
      </c>
      <c r="D63" s="270">
        <v>14</v>
      </c>
      <c r="E63" s="265">
        <v>15</v>
      </c>
      <c r="F63" s="269">
        <v>13</v>
      </c>
      <c r="G63" s="265">
        <v>14</v>
      </c>
      <c r="H63" s="266" t="s">
        <v>49</v>
      </c>
      <c r="I63" s="266" t="s">
        <v>49</v>
      </c>
      <c r="J63" s="275">
        <f t="shared" si="5"/>
        <v>93.3333333333333</v>
      </c>
      <c r="K63" s="275">
        <f t="shared" si="0"/>
        <v>100</v>
      </c>
      <c r="L63" s="275">
        <f t="shared" si="0"/>
        <v>86.6666666666667</v>
      </c>
      <c r="M63" s="275">
        <v>0</v>
      </c>
      <c r="N63" s="275">
        <v>0</v>
      </c>
      <c r="O63" s="230" t="str">
        <f t="shared" si="6"/>
        <v>Y</v>
      </c>
      <c r="P63" s="230" t="str">
        <f t="shared" si="7"/>
        <v>Y</v>
      </c>
      <c r="Q63" s="230" t="str">
        <f t="shared" si="3"/>
        <v>Y</v>
      </c>
      <c r="R63" s="230" t="str">
        <f t="shared" si="4"/>
        <v>N</v>
      </c>
      <c r="S63" s="230" t="str">
        <f t="shared" si="4"/>
        <v>N</v>
      </c>
    </row>
    <row r="64" ht="21.95" customHeight="1" spans="1:19">
      <c r="A64" s="259">
        <v>54</v>
      </c>
      <c r="B64" s="260" t="s">
        <v>154</v>
      </c>
      <c r="C64" s="260" t="s">
        <v>155</v>
      </c>
      <c r="D64" s="270">
        <v>13</v>
      </c>
      <c r="E64" s="265">
        <v>12</v>
      </c>
      <c r="F64" s="269">
        <v>13</v>
      </c>
      <c r="G64" s="265">
        <v>12</v>
      </c>
      <c r="H64" s="266" t="s">
        <v>49</v>
      </c>
      <c r="I64" s="266" t="s">
        <v>49</v>
      </c>
      <c r="J64" s="275">
        <f t="shared" si="5"/>
        <v>86.6666666666667</v>
      </c>
      <c r="K64" s="275">
        <f t="shared" si="0"/>
        <v>80</v>
      </c>
      <c r="L64" s="275">
        <f t="shared" si="0"/>
        <v>86.6666666666667</v>
      </c>
      <c r="M64" s="275">
        <v>0</v>
      </c>
      <c r="N64" s="275">
        <v>0</v>
      </c>
      <c r="O64" s="230" t="str">
        <f t="shared" si="6"/>
        <v>Y</v>
      </c>
      <c r="P64" s="230" t="str">
        <f t="shared" si="7"/>
        <v>Y</v>
      </c>
      <c r="Q64" s="230" t="str">
        <f t="shared" si="3"/>
        <v>Y</v>
      </c>
      <c r="R64" s="230" t="str">
        <f t="shared" si="4"/>
        <v>N</v>
      </c>
      <c r="S64" s="230" t="str">
        <f t="shared" si="4"/>
        <v>N</v>
      </c>
    </row>
    <row r="65" ht="21.95" customHeight="1" spans="1:19">
      <c r="A65" s="259">
        <v>55</v>
      </c>
      <c r="B65" s="260" t="s">
        <v>156</v>
      </c>
      <c r="C65" s="260" t="s">
        <v>157</v>
      </c>
      <c r="D65" s="270">
        <v>12</v>
      </c>
      <c r="E65" s="265">
        <v>10</v>
      </c>
      <c r="F65" s="269">
        <v>12</v>
      </c>
      <c r="G65" s="265">
        <v>12</v>
      </c>
      <c r="H65" s="269">
        <v>12</v>
      </c>
      <c r="I65" s="265">
        <v>6</v>
      </c>
      <c r="J65" s="275">
        <f t="shared" si="5"/>
        <v>80</v>
      </c>
      <c r="K65" s="275">
        <f t="shared" si="0"/>
        <v>66.6666666666667</v>
      </c>
      <c r="L65" s="275">
        <f t="shared" si="0"/>
        <v>80</v>
      </c>
      <c r="M65" s="275">
        <f t="shared" si="1"/>
        <v>80</v>
      </c>
      <c r="N65" s="275">
        <f t="shared" si="2"/>
        <v>60</v>
      </c>
      <c r="O65" s="230" t="str">
        <f t="shared" si="6"/>
        <v>Y</v>
      </c>
      <c r="P65" s="230" t="str">
        <f t="shared" si="7"/>
        <v>Y</v>
      </c>
      <c r="Q65" s="230" t="str">
        <f t="shared" si="3"/>
        <v>Y</v>
      </c>
      <c r="R65" s="230" t="str">
        <f t="shared" si="4"/>
        <v>Y</v>
      </c>
      <c r="S65" s="230" t="str">
        <f t="shared" si="4"/>
        <v>Y</v>
      </c>
    </row>
    <row r="66" ht="21.95" customHeight="1" spans="1:19">
      <c r="A66" s="259">
        <v>56</v>
      </c>
      <c r="B66" s="260" t="s">
        <v>158</v>
      </c>
      <c r="C66" s="260" t="s">
        <v>159</v>
      </c>
      <c r="D66" s="270">
        <v>13</v>
      </c>
      <c r="E66" s="265">
        <v>11</v>
      </c>
      <c r="F66" s="269">
        <v>10</v>
      </c>
      <c r="G66" s="265">
        <v>5</v>
      </c>
      <c r="H66" s="269">
        <v>10</v>
      </c>
      <c r="I66" s="265">
        <v>0</v>
      </c>
      <c r="J66" s="275">
        <f t="shared" si="5"/>
        <v>86.6666666666667</v>
      </c>
      <c r="K66" s="275">
        <f t="shared" si="0"/>
        <v>73.3333333333333</v>
      </c>
      <c r="L66" s="275">
        <f t="shared" si="0"/>
        <v>66.6666666666667</v>
      </c>
      <c r="M66" s="275">
        <f t="shared" si="1"/>
        <v>66.6666666666667</v>
      </c>
      <c r="N66" s="275">
        <f t="shared" si="2"/>
        <v>16.6666666666667</v>
      </c>
      <c r="O66" s="230" t="str">
        <f t="shared" si="6"/>
        <v>Y</v>
      </c>
      <c r="P66" s="230" t="str">
        <f t="shared" si="7"/>
        <v>Y</v>
      </c>
      <c r="Q66" s="230" t="str">
        <f t="shared" si="3"/>
        <v>Y</v>
      </c>
      <c r="R66" s="230" t="str">
        <f t="shared" si="4"/>
        <v>Y</v>
      </c>
      <c r="S66" s="230" t="str">
        <f t="shared" si="4"/>
        <v>N</v>
      </c>
    </row>
    <row r="67" ht="21.95" customHeight="1" spans="1:19">
      <c r="A67" s="259">
        <v>57</v>
      </c>
      <c r="B67" s="279" t="s">
        <v>160</v>
      </c>
      <c r="C67" s="279" t="s">
        <v>161</v>
      </c>
      <c r="D67" s="280">
        <v>5</v>
      </c>
      <c r="E67" s="281">
        <v>14</v>
      </c>
      <c r="F67" s="280">
        <v>14</v>
      </c>
      <c r="G67" s="280">
        <v>14</v>
      </c>
      <c r="H67" s="282" t="s">
        <v>49</v>
      </c>
      <c r="I67" s="282" t="s">
        <v>49</v>
      </c>
      <c r="J67" s="275">
        <v>0</v>
      </c>
      <c r="K67" s="275">
        <v>0</v>
      </c>
      <c r="L67" s="275">
        <f t="shared" ref="L67:L72" si="8">F67/0.15</f>
        <v>93.3333333333333</v>
      </c>
      <c r="M67" s="275">
        <v>0</v>
      </c>
      <c r="N67" s="275">
        <f>(G67)/0.3</f>
        <v>46.6666666666667</v>
      </c>
      <c r="O67" s="230" t="str">
        <f>IF(J67&gt;=50,"Y","N")</f>
        <v>N</v>
      </c>
      <c r="P67" s="230" t="str">
        <f t="shared" ref="P67:S67" si="9">IF(K67&gt;=50,"Y","N")</f>
        <v>N</v>
      </c>
      <c r="Q67" s="230" t="str">
        <f t="shared" si="9"/>
        <v>Y</v>
      </c>
      <c r="R67" s="230" t="str">
        <f t="shared" si="9"/>
        <v>N</v>
      </c>
      <c r="S67" s="230" t="str">
        <f t="shared" si="9"/>
        <v>N</v>
      </c>
    </row>
    <row r="68" ht="21.95" customHeight="1" spans="1:19">
      <c r="A68" s="259">
        <v>58</v>
      </c>
      <c r="B68" s="279" t="s">
        <v>162</v>
      </c>
      <c r="C68" s="279" t="s">
        <v>163</v>
      </c>
      <c r="D68" s="280">
        <v>3</v>
      </c>
      <c r="E68" s="281">
        <v>9</v>
      </c>
      <c r="F68" s="280">
        <v>12</v>
      </c>
      <c r="G68" s="280">
        <v>9</v>
      </c>
      <c r="H68" s="282" t="s">
        <v>49</v>
      </c>
      <c r="I68" s="282" t="s">
        <v>49</v>
      </c>
      <c r="J68" s="275">
        <f>D68/0.15</f>
        <v>20</v>
      </c>
      <c r="K68" s="275">
        <f t="shared" ref="K68:K121" si="10">E68/0.15</f>
        <v>60</v>
      </c>
      <c r="L68" s="275">
        <f t="shared" si="8"/>
        <v>80</v>
      </c>
      <c r="M68" s="275">
        <v>0</v>
      </c>
      <c r="N68" s="275">
        <f t="shared" ref="N68:N79" si="11">(G68)/0.3</f>
        <v>30</v>
      </c>
      <c r="O68" s="230" t="str">
        <f t="shared" ref="O68:O121" si="12">IF(J68&gt;=50,"Y","N")</f>
        <v>N</v>
      </c>
      <c r="P68" s="230" t="str">
        <f t="shared" ref="P68:P121" si="13">IF(K68&gt;=50,"Y","N")</f>
        <v>Y</v>
      </c>
      <c r="Q68" s="230" t="str">
        <f t="shared" ref="Q68:Q121" si="14">IF(L68&gt;=50,"Y","N")</f>
        <v>Y</v>
      </c>
      <c r="R68" s="230" t="str">
        <f t="shared" ref="R68:R121" si="15">IF(M68&gt;=50,"Y","N")</f>
        <v>N</v>
      </c>
      <c r="S68" s="230" t="str">
        <f t="shared" ref="S68:S121" si="16">IF(N68&gt;=50,"Y","N")</f>
        <v>N</v>
      </c>
    </row>
    <row r="69" ht="21.95" customHeight="1" spans="1:19">
      <c r="A69" s="259">
        <v>59</v>
      </c>
      <c r="B69" s="279" t="s">
        <v>164</v>
      </c>
      <c r="C69" s="279" t="s">
        <v>165</v>
      </c>
      <c r="D69" s="280">
        <v>15</v>
      </c>
      <c r="E69" s="281">
        <v>7</v>
      </c>
      <c r="F69" s="280">
        <v>13</v>
      </c>
      <c r="G69" s="280">
        <v>15</v>
      </c>
      <c r="H69" s="282" t="s">
        <v>49</v>
      </c>
      <c r="I69" s="282" t="s">
        <v>49</v>
      </c>
      <c r="J69" s="275">
        <f t="shared" ref="J69:J121" si="17">D69/0.15</f>
        <v>100</v>
      </c>
      <c r="K69" s="275">
        <f t="shared" si="10"/>
        <v>46.6666666666667</v>
      </c>
      <c r="L69" s="275">
        <f t="shared" si="8"/>
        <v>86.6666666666667</v>
      </c>
      <c r="M69" s="275">
        <v>0</v>
      </c>
      <c r="N69" s="275">
        <f t="shared" si="11"/>
        <v>50</v>
      </c>
      <c r="O69" s="230" t="str">
        <f t="shared" si="12"/>
        <v>Y</v>
      </c>
      <c r="P69" s="230" t="str">
        <f t="shared" si="13"/>
        <v>N</v>
      </c>
      <c r="Q69" s="230" t="str">
        <f t="shared" si="14"/>
        <v>Y</v>
      </c>
      <c r="R69" s="230" t="str">
        <f t="shared" si="15"/>
        <v>N</v>
      </c>
      <c r="S69" s="230" t="str">
        <f t="shared" si="16"/>
        <v>Y</v>
      </c>
    </row>
    <row r="70" ht="21.95" customHeight="1" spans="1:19">
      <c r="A70" s="259">
        <v>60</v>
      </c>
      <c r="B70" s="283" t="s">
        <v>166</v>
      </c>
      <c r="C70" s="279" t="s">
        <v>167</v>
      </c>
      <c r="D70" s="280">
        <v>5</v>
      </c>
      <c r="E70" s="281">
        <v>14</v>
      </c>
      <c r="F70" s="280">
        <v>15</v>
      </c>
      <c r="G70" s="280">
        <v>14</v>
      </c>
      <c r="H70" s="282" t="s">
        <v>49</v>
      </c>
      <c r="I70" s="282" t="s">
        <v>49</v>
      </c>
      <c r="J70" s="275">
        <f t="shared" si="17"/>
        <v>33.3333333333333</v>
      </c>
      <c r="K70" s="275">
        <f t="shared" si="10"/>
        <v>93.3333333333333</v>
      </c>
      <c r="L70" s="275">
        <f t="shared" si="8"/>
        <v>100</v>
      </c>
      <c r="M70" s="275">
        <v>0</v>
      </c>
      <c r="N70" s="275">
        <f t="shared" si="11"/>
        <v>46.6666666666667</v>
      </c>
      <c r="O70" s="230" t="str">
        <f t="shared" si="12"/>
        <v>N</v>
      </c>
      <c r="P70" s="230" t="str">
        <f t="shared" si="13"/>
        <v>Y</v>
      </c>
      <c r="Q70" s="230" t="str">
        <f t="shared" si="14"/>
        <v>Y</v>
      </c>
      <c r="R70" s="230" t="str">
        <f t="shared" si="15"/>
        <v>N</v>
      </c>
      <c r="S70" s="230" t="str">
        <f t="shared" si="16"/>
        <v>N</v>
      </c>
    </row>
    <row r="71" ht="21.95" customHeight="1" spans="1:19">
      <c r="A71" s="259">
        <v>61</v>
      </c>
      <c r="B71" s="279" t="s">
        <v>168</v>
      </c>
      <c r="C71" s="279" t="s">
        <v>169</v>
      </c>
      <c r="D71" s="280">
        <v>12</v>
      </c>
      <c r="E71" s="281">
        <v>6</v>
      </c>
      <c r="F71" s="280">
        <v>10</v>
      </c>
      <c r="G71" s="280">
        <v>10</v>
      </c>
      <c r="H71" s="280">
        <v>13</v>
      </c>
      <c r="I71" s="280">
        <v>15</v>
      </c>
      <c r="J71" s="275">
        <v>0</v>
      </c>
      <c r="K71" s="275">
        <v>0</v>
      </c>
      <c r="L71" s="275">
        <f t="shared" si="8"/>
        <v>66.6666666666667</v>
      </c>
      <c r="M71" s="275">
        <f>H71/0.15</f>
        <v>86.6666666666667</v>
      </c>
      <c r="N71" s="275">
        <f>(G71+I71)/0.3</f>
        <v>83.3333333333333</v>
      </c>
      <c r="O71" s="230" t="str">
        <f t="shared" si="12"/>
        <v>N</v>
      </c>
      <c r="P71" s="230" t="str">
        <f t="shared" si="13"/>
        <v>N</v>
      </c>
      <c r="Q71" s="230" t="str">
        <f t="shared" si="14"/>
        <v>Y</v>
      </c>
      <c r="R71" s="230" t="str">
        <f t="shared" si="15"/>
        <v>Y</v>
      </c>
      <c r="S71" s="230" t="str">
        <f t="shared" si="16"/>
        <v>Y</v>
      </c>
    </row>
    <row r="72" ht="21.95" customHeight="1" spans="1:19">
      <c r="A72" s="259">
        <v>62</v>
      </c>
      <c r="B72" s="279" t="s">
        <v>170</v>
      </c>
      <c r="C72" s="279" t="s">
        <v>171</v>
      </c>
      <c r="D72" s="280">
        <v>5</v>
      </c>
      <c r="E72" s="281">
        <v>14</v>
      </c>
      <c r="F72" s="280">
        <v>15</v>
      </c>
      <c r="G72" s="280">
        <v>14</v>
      </c>
      <c r="H72" s="282" t="s">
        <v>49</v>
      </c>
      <c r="I72" s="282" t="s">
        <v>49</v>
      </c>
      <c r="J72" s="275">
        <f t="shared" si="17"/>
        <v>33.3333333333333</v>
      </c>
      <c r="K72" s="275">
        <f t="shared" si="10"/>
        <v>93.3333333333333</v>
      </c>
      <c r="L72" s="275">
        <f t="shared" si="8"/>
        <v>100</v>
      </c>
      <c r="M72" s="275">
        <v>0</v>
      </c>
      <c r="N72" s="275">
        <f t="shared" si="11"/>
        <v>46.6666666666667</v>
      </c>
      <c r="O72" s="230" t="str">
        <f t="shared" si="12"/>
        <v>N</v>
      </c>
      <c r="P72" s="230" t="str">
        <f t="shared" si="13"/>
        <v>Y</v>
      </c>
      <c r="Q72" s="230" t="str">
        <f t="shared" si="14"/>
        <v>Y</v>
      </c>
      <c r="R72" s="230" t="str">
        <f t="shared" si="15"/>
        <v>N</v>
      </c>
      <c r="S72" s="230" t="str">
        <f t="shared" si="16"/>
        <v>N</v>
      </c>
    </row>
    <row r="73" ht="21.95" customHeight="1" spans="1:19">
      <c r="A73" s="259">
        <v>63</v>
      </c>
      <c r="B73" s="279" t="s">
        <v>172</v>
      </c>
      <c r="C73" s="279" t="s">
        <v>173</v>
      </c>
      <c r="D73" s="280">
        <v>14</v>
      </c>
      <c r="E73" s="281">
        <v>4</v>
      </c>
      <c r="F73" s="280">
        <v>14</v>
      </c>
      <c r="G73" s="280">
        <v>14</v>
      </c>
      <c r="H73" s="282" t="s">
        <v>49</v>
      </c>
      <c r="I73" s="282" t="s">
        <v>49</v>
      </c>
      <c r="J73" s="275">
        <f t="shared" si="17"/>
        <v>93.3333333333333</v>
      </c>
      <c r="K73" s="275">
        <f t="shared" si="10"/>
        <v>26.6666666666667</v>
      </c>
      <c r="L73" s="275">
        <v>0</v>
      </c>
      <c r="M73" s="275">
        <v>0</v>
      </c>
      <c r="N73" s="275">
        <f t="shared" si="11"/>
        <v>46.6666666666667</v>
      </c>
      <c r="O73" s="230" t="str">
        <f t="shared" si="12"/>
        <v>Y</v>
      </c>
      <c r="P73" s="230" t="str">
        <f t="shared" si="13"/>
        <v>N</v>
      </c>
      <c r="Q73" s="230" t="str">
        <f t="shared" si="14"/>
        <v>N</v>
      </c>
      <c r="R73" s="230" t="str">
        <f t="shared" si="15"/>
        <v>N</v>
      </c>
      <c r="S73" s="230" t="str">
        <f t="shared" si="16"/>
        <v>N</v>
      </c>
    </row>
    <row r="74" ht="21.95" customHeight="1" spans="1:19">
      <c r="A74" s="259">
        <v>64</v>
      </c>
      <c r="B74" s="279" t="s">
        <v>174</v>
      </c>
      <c r="C74" s="279" t="s">
        <v>175</v>
      </c>
      <c r="D74" s="280">
        <v>5</v>
      </c>
      <c r="E74" s="281">
        <v>14</v>
      </c>
      <c r="F74" s="280">
        <v>15</v>
      </c>
      <c r="G74" s="280">
        <v>15</v>
      </c>
      <c r="H74" s="282" t="s">
        <v>49</v>
      </c>
      <c r="I74" s="282" t="s">
        <v>49</v>
      </c>
      <c r="J74" s="275">
        <v>0</v>
      </c>
      <c r="K74" s="275">
        <v>0</v>
      </c>
      <c r="L74" s="275">
        <f t="shared" ref="L74:L88" si="18">F74/0.15</f>
        <v>100</v>
      </c>
      <c r="M74" s="275">
        <v>0</v>
      </c>
      <c r="N74" s="275">
        <f t="shared" si="11"/>
        <v>50</v>
      </c>
      <c r="O74" s="230" t="str">
        <f t="shared" si="12"/>
        <v>N</v>
      </c>
      <c r="P74" s="230" t="str">
        <f t="shared" si="13"/>
        <v>N</v>
      </c>
      <c r="Q74" s="230" t="str">
        <f t="shared" si="14"/>
        <v>Y</v>
      </c>
      <c r="R74" s="230" t="str">
        <f t="shared" si="15"/>
        <v>N</v>
      </c>
      <c r="S74" s="230" t="str">
        <f t="shared" si="16"/>
        <v>Y</v>
      </c>
    </row>
    <row r="75" ht="21.95" customHeight="1" spans="1:19">
      <c r="A75" s="259">
        <v>65</v>
      </c>
      <c r="B75" s="279" t="s">
        <v>176</v>
      </c>
      <c r="C75" s="279" t="s">
        <v>177</v>
      </c>
      <c r="D75" s="280">
        <v>5</v>
      </c>
      <c r="E75" s="281">
        <v>15</v>
      </c>
      <c r="F75" s="280">
        <v>15</v>
      </c>
      <c r="G75" s="280">
        <v>14</v>
      </c>
      <c r="H75" s="282" t="s">
        <v>49</v>
      </c>
      <c r="I75" s="282" t="s">
        <v>49</v>
      </c>
      <c r="J75" s="275">
        <f t="shared" si="17"/>
        <v>33.3333333333333</v>
      </c>
      <c r="K75" s="275">
        <f t="shared" si="10"/>
        <v>100</v>
      </c>
      <c r="L75" s="275">
        <f t="shared" si="18"/>
        <v>100</v>
      </c>
      <c r="M75" s="275">
        <v>0</v>
      </c>
      <c r="N75" s="275">
        <f t="shared" si="11"/>
        <v>46.6666666666667</v>
      </c>
      <c r="O75" s="230" t="str">
        <f t="shared" si="12"/>
        <v>N</v>
      </c>
      <c r="P75" s="230" t="str">
        <f t="shared" si="13"/>
        <v>Y</v>
      </c>
      <c r="Q75" s="230" t="str">
        <f t="shared" si="14"/>
        <v>Y</v>
      </c>
      <c r="R75" s="230" t="str">
        <f t="shared" si="15"/>
        <v>N</v>
      </c>
      <c r="S75" s="230" t="str">
        <f t="shared" si="16"/>
        <v>N</v>
      </c>
    </row>
    <row r="76" ht="21.95" customHeight="1" spans="1:19">
      <c r="A76" s="259">
        <v>66</v>
      </c>
      <c r="B76" s="279" t="s">
        <v>178</v>
      </c>
      <c r="C76" s="279" t="s">
        <v>179</v>
      </c>
      <c r="D76" s="280">
        <v>5</v>
      </c>
      <c r="E76" s="281">
        <v>14</v>
      </c>
      <c r="F76" s="280">
        <v>14</v>
      </c>
      <c r="G76" s="280">
        <v>15</v>
      </c>
      <c r="H76" s="280">
        <v>6</v>
      </c>
      <c r="I76" s="280">
        <v>14</v>
      </c>
      <c r="J76" s="275">
        <f t="shared" si="17"/>
        <v>33.3333333333333</v>
      </c>
      <c r="K76" s="275">
        <f t="shared" si="10"/>
        <v>93.3333333333333</v>
      </c>
      <c r="L76" s="275">
        <f t="shared" si="18"/>
        <v>93.3333333333333</v>
      </c>
      <c r="M76" s="275">
        <v>0</v>
      </c>
      <c r="N76" s="275">
        <f t="shared" si="11"/>
        <v>50</v>
      </c>
      <c r="O76" s="230" t="str">
        <f t="shared" si="12"/>
        <v>N</v>
      </c>
      <c r="P76" s="230" t="str">
        <f t="shared" si="13"/>
        <v>Y</v>
      </c>
      <c r="Q76" s="230" t="str">
        <f t="shared" si="14"/>
        <v>Y</v>
      </c>
      <c r="R76" s="230" t="str">
        <f t="shared" si="15"/>
        <v>N</v>
      </c>
      <c r="S76" s="230" t="str">
        <f t="shared" si="16"/>
        <v>Y</v>
      </c>
    </row>
    <row r="77" ht="21.95" customHeight="1" spans="1:19">
      <c r="A77" s="259">
        <v>67</v>
      </c>
      <c r="B77" s="279" t="s">
        <v>180</v>
      </c>
      <c r="C77" s="279" t="s">
        <v>181</v>
      </c>
      <c r="D77" s="280">
        <v>6</v>
      </c>
      <c r="E77" s="281">
        <v>14</v>
      </c>
      <c r="F77" s="280">
        <v>15</v>
      </c>
      <c r="G77" s="280">
        <v>14</v>
      </c>
      <c r="H77" s="282" t="s">
        <v>49</v>
      </c>
      <c r="I77" s="282" t="s">
        <v>49</v>
      </c>
      <c r="J77" s="275">
        <f t="shared" si="17"/>
        <v>40</v>
      </c>
      <c r="K77" s="275">
        <f t="shared" si="10"/>
        <v>93.3333333333333</v>
      </c>
      <c r="L77" s="275">
        <f t="shared" si="18"/>
        <v>100</v>
      </c>
      <c r="M77" s="275">
        <v>0</v>
      </c>
      <c r="N77" s="275">
        <f t="shared" si="11"/>
        <v>46.6666666666667</v>
      </c>
      <c r="O77" s="230" t="str">
        <f t="shared" si="12"/>
        <v>N</v>
      </c>
      <c r="P77" s="230" t="str">
        <f t="shared" si="13"/>
        <v>Y</v>
      </c>
      <c r="Q77" s="230" t="str">
        <f t="shared" si="14"/>
        <v>Y</v>
      </c>
      <c r="R77" s="230" t="str">
        <f t="shared" si="15"/>
        <v>N</v>
      </c>
      <c r="S77" s="230" t="str">
        <f t="shared" si="16"/>
        <v>N</v>
      </c>
    </row>
    <row r="78" ht="21.95" customHeight="1" spans="1:19">
      <c r="A78" s="259">
        <v>68</v>
      </c>
      <c r="B78" s="279" t="s">
        <v>182</v>
      </c>
      <c r="C78" s="279" t="s">
        <v>183</v>
      </c>
      <c r="D78" s="280">
        <v>5</v>
      </c>
      <c r="E78" s="281">
        <v>12</v>
      </c>
      <c r="F78" s="280">
        <v>14</v>
      </c>
      <c r="G78" s="280">
        <v>12</v>
      </c>
      <c r="H78" s="280">
        <v>0</v>
      </c>
      <c r="I78" s="280">
        <v>6</v>
      </c>
      <c r="J78" s="275">
        <f t="shared" si="17"/>
        <v>33.3333333333333</v>
      </c>
      <c r="K78" s="275">
        <f t="shared" si="10"/>
        <v>80</v>
      </c>
      <c r="L78" s="275">
        <f t="shared" si="18"/>
        <v>93.3333333333333</v>
      </c>
      <c r="M78" s="275">
        <v>0</v>
      </c>
      <c r="N78" s="275">
        <f t="shared" si="11"/>
        <v>40</v>
      </c>
      <c r="O78" s="230" t="str">
        <f t="shared" si="12"/>
        <v>N</v>
      </c>
      <c r="P78" s="230" t="str">
        <f t="shared" si="13"/>
        <v>Y</v>
      </c>
      <c r="Q78" s="230" t="str">
        <f t="shared" si="14"/>
        <v>Y</v>
      </c>
      <c r="R78" s="230" t="str">
        <f t="shared" si="15"/>
        <v>N</v>
      </c>
      <c r="S78" s="230" t="str">
        <f t="shared" si="16"/>
        <v>N</v>
      </c>
    </row>
    <row r="79" ht="21.95" customHeight="1" spans="1:19">
      <c r="A79" s="259">
        <v>69</v>
      </c>
      <c r="B79" s="279" t="s">
        <v>184</v>
      </c>
      <c r="C79" s="279" t="s">
        <v>185</v>
      </c>
      <c r="D79" s="280">
        <v>5</v>
      </c>
      <c r="E79" s="281">
        <v>14</v>
      </c>
      <c r="F79" s="280">
        <v>14</v>
      </c>
      <c r="G79" s="280">
        <v>15</v>
      </c>
      <c r="H79" s="282" t="s">
        <v>49</v>
      </c>
      <c r="I79" s="282" t="s">
        <v>49</v>
      </c>
      <c r="J79" s="275">
        <f t="shared" si="17"/>
        <v>33.3333333333333</v>
      </c>
      <c r="K79" s="275">
        <f t="shared" si="10"/>
        <v>93.3333333333333</v>
      </c>
      <c r="L79" s="275">
        <f t="shared" si="18"/>
        <v>93.3333333333333</v>
      </c>
      <c r="M79" s="275">
        <v>0</v>
      </c>
      <c r="N79" s="275">
        <f t="shared" si="11"/>
        <v>50</v>
      </c>
      <c r="O79" s="230" t="str">
        <f t="shared" si="12"/>
        <v>N</v>
      </c>
      <c r="P79" s="230" t="str">
        <f t="shared" si="13"/>
        <v>Y</v>
      </c>
      <c r="Q79" s="230" t="str">
        <f t="shared" si="14"/>
        <v>Y</v>
      </c>
      <c r="R79" s="230" t="str">
        <f t="shared" si="15"/>
        <v>N</v>
      </c>
      <c r="S79" s="230" t="str">
        <f t="shared" si="16"/>
        <v>Y</v>
      </c>
    </row>
    <row r="80" ht="21.95" customHeight="1" spans="1:19">
      <c r="A80" s="259">
        <v>70</v>
      </c>
      <c r="B80" s="279" t="s">
        <v>186</v>
      </c>
      <c r="C80" s="279" t="s">
        <v>187</v>
      </c>
      <c r="D80" s="282" t="s">
        <v>49</v>
      </c>
      <c r="E80" s="282" t="s">
        <v>49</v>
      </c>
      <c r="F80" s="280">
        <v>14</v>
      </c>
      <c r="G80" s="280">
        <v>15</v>
      </c>
      <c r="H80" s="280">
        <v>13</v>
      </c>
      <c r="I80" s="280">
        <v>13</v>
      </c>
      <c r="J80" s="275">
        <v>0</v>
      </c>
      <c r="K80" s="275">
        <v>0</v>
      </c>
      <c r="L80" s="275">
        <f t="shared" si="18"/>
        <v>93.3333333333333</v>
      </c>
      <c r="M80" s="275">
        <f>H80/0.15</f>
        <v>86.6666666666667</v>
      </c>
      <c r="N80" s="275">
        <f>(G80+I80)/0.3</f>
        <v>93.3333333333333</v>
      </c>
      <c r="O80" s="230" t="str">
        <f t="shared" si="12"/>
        <v>N</v>
      </c>
      <c r="P80" s="230" t="str">
        <f t="shared" si="13"/>
        <v>N</v>
      </c>
      <c r="Q80" s="230" t="str">
        <f t="shared" si="14"/>
        <v>Y</v>
      </c>
      <c r="R80" s="230" t="str">
        <f t="shared" si="15"/>
        <v>Y</v>
      </c>
      <c r="S80" s="230" t="str">
        <f t="shared" si="16"/>
        <v>Y</v>
      </c>
    </row>
    <row r="81" ht="21.95" customHeight="1" spans="1:19">
      <c r="A81" s="259">
        <v>71</v>
      </c>
      <c r="B81" s="279" t="s">
        <v>188</v>
      </c>
      <c r="C81" s="279" t="s">
        <v>189</v>
      </c>
      <c r="D81" s="280">
        <v>5</v>
      </c>
      <c r="E81" s="281">
        <v>14</v>
      </c>
      <c r="F81" s="280">
        <v>13</v>
      </c>
      <c r="G81" s="280">
        <v>14</v>
      </c>
      <c r="H81" s="282" t="s">
        <v>49</v>
      </c>
      <c r="I81" s="282" t="s">
        <v>49</v>
      </c>
      <c r="J81" s="275">
        <f t="shared" si="17"/>
        <v>33.3333333333333</v>
      </c>
      <c r="K81" s="275">
        <f t="shared" si="10"/>
        <v>93.3333333333333</v>
      </c>
      <c r="L81" s="275">
        <f t="shared" si="18"/>
        <v>86.6666666666667</v>
      </c>
      <c r="M81" s="275">
        <v>0</v>
      </c>
      <c r="N81" s="275">
        <f>(G81)/0.3</f>
        <v>46.6666666666667</v>
      </c>
      <c r="O81" s="230" t="str">
        <f t="shared" si="12"/>
        <v>N</v>
      </c>
      <c r="P81" s="230" t="str">
        <f t="shared" si="13"/>
        <v>Y</v>
      </c>
      <c r="Q81" s="230" t="str">
        <f t="shared" si="14"/>
        <v>Y</v>
      </c>
      <c r="R81" s="230" t="str">
        <f t="shared" si="15"/>
        <v>N</v>
      </c>
      <c r="S81" s="230" t="str">
        <f t="shared" si="16"/>
        <v>N</v>
      </c>
    </row>
    <row r="82" ht="21.95" customHeight="1" spans="1:19">
      <c r="A82" s="259">
        <v>72</v>
      </c>
      <c r="B82" s="279" t="s">
        <v>190</v>
      </c>
      <c r="C82" s="279" t="s">
        <v>191</v>
      </c>
      <c r="D82" s="282" t="s">
        <v>49</v>
      </c>
      <c r="E82" s="282" t="s">
        <v>49</v>
      </c>
      <c r="F82" s="280">
        <v>15</v>
      </c>
      <c r="G82" s="280">
        <v>13</v>
      </c>
      <c r="H82" s="280">
        <v>10</v>
      </c>
      <c r="I82" s="280">
        <v>12</v>
      </c>
      <c r="J82" s="275">
        <v>0</v>
      </c>
      <c r="K82" s="275">
        <v>0</v>
      </c>
      <c r="L82" s="275">
        <f t="shared" si="18"/>
        <v>100</v>
      </c>
      <c r="M82" s="275">
        <f>H82/0.15</f>
        <v>66.6666666666667</v>
      </c>
      <c r="N82" s="275">
        <f>(G82+I82)/0.3</f>
        <v>83.3333333333333</v>
      </c>
      <c r="O82" s="230" t="str">
        <f t="shared" si="12"/>
        <v>N</v>
      </c>
      <c r="P82" s="230" t="str">
        <f t="shared" si="13"/>
        <v>N</v>
      </c>
      <c r="Q82" s="230" t="str">
        <f t="shared" si="14"/>
        <v>Y</v>
      </c>
      <c r="R82" s="230" t="str">
        <f t="shared" si="15"/>
        <v>Y</v>
      </c>
      <c r="S82" s="230" t="str">
        <f t="shared" si="16"/>
        <v>Y</v>
      </c>
    </row>
    <row r="83" ht="21.95" customHeight="1" spans="1:19">
      <c r="A83" s="259">
        <v>73</v>
      </c>
      <c r="B83" s="279" t="s">
        <v>192</v>
      </c>
      <c r="C83" s="279" t="s">
        <v>193</v>
      </c>
      <c r="D83" s="280">
        <v>5</v>
      </c>
      <c r="E83" s="280">
        <v>11</v>
      </c>
      <c r="F83" s="280">
        <v>13</v>
      </c>
      <c r="G83" s="280">
        <v>14</v>
      </c>
      <c r="H83" s="280"/>
      <c r="I83" s="280">
        <v>10</v>
      </c>
      <c r="J83" s="275">
        <f t="shared" si="17"/>
        <v>33.3333333333333</v>
      </c>
      <c r="K83" s="275">
        <f t="shared" si="10"/>
        <v>73.3333333333333</v>
      </c>
      <c r="L83" s="275">
        <f t="shared" si="18"/>
        <v>86.6666666666667</v>
      </c>
      <c r="M83" s="275">
        <v>0</v>
      </c>
      <c r="N83" s="275">
        <f t="shared" ref="N83:N119" si="19">(G83)/0.3</f>
        <v>46.6666666666667</v>
      </c>
      <c r="O83" s="230" t="str">
        <f t="shared" si="12"/>
        <v>N</v>
      </c>
      <c r="P83" s="230" t="str">
        <f t="shared" si="13"/>
        <v>Y</v>
      </c>
      <c r="Q83" s="230" t="str">
        <f t="shared" si="14"/>
        <v>Y</v>
      </c>
      <c r="R83" s="230" t="str">
        <f t="shared" si="15"/>
        <v>N</v>
      </c>
      <c r="S83" s="230" t="str">
        <f t="shared" si="16"/>
        <v>N</v>
      </c>
    </row>
    <row r="84" ht="21.95" customHeight="1" spans="1:19">
      <c r="A84" s="259">
        <v>74</v>
      </c>
      <c r="B84" s="279" t="s">
        <v>194</v>
      </c>
      <c r="C84" s="279" t="s">
        <v>195</v>
      </c>
      <c r="D84" s="280">
        <v>13</v>
      </c>
      <c r="E84" s="281">
        <v>8</v>
      </c>
      <c r="F84" s="280">
        <v>15</v>
      </c>
      <c r="G84" s="280">
        <v>7</v>
      </c>
      <c r="H84" s="280">
        <v>2</v>
      </c>
      <c r="I84" s="280">
        <v>13</v>
      </c>
      <c r="J84" s="275">
        <f t="shared" si="17"/>
        <v>86.6666666666667</v>
      </c>
      <c r="K84" s="275">
        <f t="shared" si="10"/>
        <v>53.3333333333333</v>
      </c>
      <c r="L84" s="275">
        <f t="shared" si="18"/>
        <v>100</v>
      </c>
      <c r="M84" s="275">
        <v>0</v>
      </c>
      <c r="N84" s="275">
        <f t="shared" si="19"/>
        <v>23.3333333333333</v>
      </c>
      <c r="O84" s="230" t="str">
        <f t="shared" si="12"/>
        <v>Y</v>
      </c>
      <c r="P84" s="230" t="str">
        <f t="shared" si="13"/>
        <v>Y</v>
      </c>
      <c r="Q84" s="230" t="str">
        <f t="shared" si="14"/>
        <v>Y</v>
      </c>
      <c r="R84" s="230" t="str">
        <f t="shared" si="15"/>
        <v>N</v>
      </c>
      <c r="S84" s="230" t="str">
        <f t="shared" si="16"/>
        <v>N</v>
      </c>
    </row>
    <row r="85" ht="21.95" customHeight="1" spans="1:19">
      <c r="A85" s="259">
        <v>75</v>
      </c>
      <c r="B85" s="279" t="s">
        <v>196</v>
      </c>
      <c r="C85" s="279" t="s">
        <v>197</v>
      </c>
      <c r="D85" s="282" t="s">
        <v>49</v>
      </c>
      <c r="E85" s="282" t="s">
        <v>49</v>
      </c>
      <c r="F85" s="280">
        <v>7</v>
      </c>
      <c r="G85" s="280">
        <v>13</v>
      </c>
      <c r="H85" s="280">
        <v>8</v>
      </c>
      <c r="I85" s="280">
        <v>14</v>
      </c>
      <c r="J85" s="275">
        <v>0</v>
      </c>
      <c r="K85" s="275">
        <v>0</v>
      </c>
      <c r="L85" s="275">
        <f t="shared" si="18"/>
        <v>46.6666666666667</v>
      </c>
      <c r="M85" s="275">
        <v>0</v>
      </c>
      <c r="N85" s="275">
        <f t="shared" si="19"/>
        <v>43.3333333333333</v>
      </c>
      <c r="O85" s="230" t="str">
        <f t="shared" si="12"/>
        <v>N</v>
      </c>
      <c r="P85" s="230" t="str">
        <f t="shared" si="13"/>
        <v>N</v>
      </c>
      <c r="Q85" s="230" t="str">
        <f t="shared" si="14"/>
        <v>N</v>
      </c>
      <c r="R85" s="230" t="str">
        <f t="shared" si="15"/>
        <v>N</v>
      </c>
      <c r="S85" s="230" t="str">
        <f t="shared" si="16"/>
        <v>N</v>
      </c>
    </row>
    <row r="86" ht="21.95" customHeight="1" spans="1:19">
      <c r="A86" s="259">
        <v>76</v>
      </c>
      <c r="B86" s="279" t="s">
        <v>198</v>
      </c>
      <c r="C86" s="279" t="s">
        <v>199</v>
      </c>
      <c r="D86" s="280">
        <v>15</v>
      </c>
      <c r="E86" s="281">
        <v>8</v>
      </c>
      <c r="F86" s="280">
        <v>13</v>
      </c>
      <c r="G86" s="280">
        <v>15</v>
      </c>
      <c r="H86" s="282" t="s">
        <v>49</v>
      </c>
      <c r="I86" s="282" t="s">
        <v>49</v>
      </c>
      <c r="J86" s="275">
        <f t="shared" si="17"/>
        <v>100</v>
      </c>
      <c r="K86" s="275">
        <f t="shared" si="10"/>
        <v>53.3333333333333</v>
      </c>
      <c r="L86" s="275">
        <f t="shared" si="18"/>
        <v>86.6666666666667</v>
      </c>
      <c r="M86" s="275">
        <v>0</v>
      </c>
      <c r="N86" s="275">
        <f t="shared" si="19"/>
        <v>50</v>
      </c>
      <c r="O86" s="230" t="str">
        <f t="shared" si="12"/>
        <v>Y</v>
      </c>
      <c r="P86" s="230" t="str">
        <f t="shared" si="13"/>
        <v>Y</v>
      </c>
      <c r="Q86" s="230" t="str">
        <f t="shared" si="14"/>
        <v>Y</v>
      </c>
      <c r="R86" s="230" t="str">
        <f t="shared" si="15"/>
        <v>N</v>
      </c>
      <c r="S86" s="230" t="str">
        <f t="shared" si="16"/>
        <v>Y</v>
      </c>
    </row>
    <row r="87" ht="21.95" customHeight="1" spans="1:19">
      <c r="A87" s="259">
        <v>77</v>
      </c>
      <c r="B87" s="279" t="s">
        <v>200</v>
      </c>
      <c r="C87" s="279" t="s">
        <v>201</v>
      </c>
      <c r="D87" s="280">
        <v>5</v>
      </c>
      <c r="E87" s="280">
        <v>11</v>
      </c>
      <c r="F87" s="280">
        <v>13</v>
      </c>
      <c r="G87" s="280">
        <v>15</v>
      </c>
      <c r="H87" s="280">
        <v>8</v>
      </c>
      <c r="I87" s="280">
        <v>15</v>
      </c>
      <c r="J87" s="275">
        <f t="shared" si="17"/>
        <v>33.3333333333333</v>
      </c>
      <c r="K87" s="275">
        <f t="shared" si="10"/>
        <v>73.3333333333333</v>
      </c>
      <c r="L87" s="275">
        <f t="shared" si="18"/>
        <v>86.6666666666667</v>
      </c>
      <c r="M87" s="275">
        <f>H87/0.15</f>
        <v>53.3333333333333</v>
      </c>
      <c r="N87" s="275">
        <f>(G87+I87)/0.3</f>
        <v>100</v>
      </c>
      <c r="O87" s="230" t="str">
        <f t="shared" si="12"/>
        <v>N</v>
      </c>
      <c r="P87" s="230" t="str">
        <f t="shared" si="13"/>
        <v>Y</v>
      </c>
      <c r="Q87" s="230" t="str">
        <f t="shared" si="14"/>
        <v>Y</v>
      </c>
      <c r="R87" s="230" t="str">
        <f t="shared" si="15"/>
        <v>Y</v>
      </c>
      <c r="S87" s="230" t="str">
        <f t="shared" si="16"/>
        <v>Y</v>
      </c>
    </row>
    <row r="88" ht="21.95" customHeight="1" spans="1:19">
      <c r="A88" s="259">
        <v>78</v>
      </c>
      <c r="B88" s="279" t="s">
        <v>202</v>
      </c>
      <c r="C88" s="279" t="s">
        <v>203</v>
      </c>
      <c r="D88" s="280">
        <v>5</v>
      </c>
      <c r="E88" s="281">
        <v>14</v>
      </c>
      <c r="F88" s="280">
        <v>14</v>
      </c>
      <c r="G88" s="280">
        <v>13</v>
      </c>
      <c r="H88" s="282" t="s">
        <v>49</v>
      </c>
      <c r="I88" s="282" t="s">
        <v>49</v>
      </c>
      <c r="J88" s="275">
        <f t="shared" si="17"/>
        <v>33.3333333333333</v>
      </c>
      <c r="K88" s="275">
        <f t="shared" si="10"/>
        <v>93.3333333333333</v>
      </c>
      <c r="L88" s="275">
        <f t="shared" si="18"/>
        <v>93.3333333333333</v>
      </c>
      <c r="M88" s="275">
        <v>0</v>
      </c>
      <c r="N88" s="275">
        <f t="shared" si="19"/>
        <v>43.3333333333333</v>
      </c>
      <c r="O88" s="230" t="str">
        <f t="shared" si="12"/>
        <v>N</v>
      </c>
      <c r="P88" s="230" t="str">
        <f t="shared" si="13"/>
        <v>Y</v>
      </c>
      <c r="Q88" s="230" t="str">
        <f t="shared" si="14"/>
        <v>Y</v>
      </c>
      <c r="R88" s="230" t="str">
        <f t="shared" si="15"/>
        <v>N</v>
      </c>
      <c r="S88" s="230" t="str">
        <f t="shared" si="16"/>
        <v>N</v>
      </c>
    </row>
    <row r="89" ht="21.95" customHeight="1" spans="1:19">
      <c r="A89" s="259">
        <v>79</v>
      </c>
      <c r="B89" s="279" t="s">
        <v>204</v>
      </c>
      <c r="C89" s="279" t="s">
        <v>205</v>
      </c>
      <c r="D89" s="282" t="s">
        <v>49</v>
      </c>
      <c r="E89" s="282" t="s">
        <v>49</v>
      </c>
      <c r="F89" s="280">
        <v>15</v>
      </c>
      <c r="G89" s="280">
        <v>12</v>
      </c>
      <c r="H89" s="280">
        <v>7</v>
      </c>
      <c r="I89" s="280">
        <v>13</v>
      </c>
      <c r="J89" s="275">
        <v>0</v>
      </c>
      <c r="K89" s="275">
        <v>0</v>
      </c>
      <c r="L89" s="275">
        <v>0</v>
      </c>
      <c r="M89" s="275">
        <f>H89/0.15</f>
        <v>46.6666666666667</v>
      </c>
      <c r="N89" s="275">
        <f t="shared" si="19"/>
        <v>40</v>
      </c>
      <c r="O89" s="230" t="str">
        <f t="shared" si="12"/>
        <v>N</v>
      </c>
      <c r="P89" s="230" t="str">
        <f t="shared" si="13"/>
        <v>N</v>
      </c>
      <c r="Q89" s="230" t="str">
        <f t="shared" si="14"/>
        <v>N</v>
      </c>
      <c r="R89" s="230" t="str">
        <f t="shared" si="15"/>
        <v>N</v>
      </c>
      <c r="S89" s="230" t="str">
        <f t="shared" si="16"/>
        <v>N</v>
      </c>
    </row>
    <row r="90" ht="21.95" customHeight="1" spans="1:19">
      <c r="A90" s="259">
        <v>80</v>
      </c>
      <c r="B90" s="279" t="s">
        <v>206</v>
      </c>
      <c r="C90" s="279" t="s">
        <v>207</v>
      </c>
      <c r="D90" s="280">
        <v>5</v>
      </c>
      <c r="E90" s="281">
        <v>15</v>
      </c>
      <c r="F90" s="280">
        <v>14</v>
      </c>
      <c r="G90" s="280">
        <v>15</v>
      </c>
      <c r="H90" s="282" t="s">
        <v>49</v>
      </c>
      <c r="I90" s="282" t="s">
        <v>49</v>
      </c>
      <c r="J90" s="275">
        <f t="shared" si="17"/>
        <v>33.3333333333333</v>
      </c>
      <c r="K90" s="275">
        <f t="shared" si="10"/>
        <v>100</v>
      </c>
      <c r="L90" s="275">
        <f t="shared" ref="L90:L96" si="20">F90/0.15</f>
        <v>93.3333333333333</v>
      </c>
      <c r="M90" s="275">
        <v>0</v>
      </c>
      <c r="N90" s="275">
        <f t="shared" si="19"/>
        <v>50</v>
      </c>
      <c r="O90" s="230" t="str">
        <f t="shared" si="12"/>
        <v>N</v>
      </c>
      <c r="P90" s="230" t="str">
        <f t="shared" si="13"/>
        <v>Y</v>
      </c>
      <c r="Q90" s="230" t="str">
        <f t="shared" si="14"/>
        <v>Y</v>
      </c>
      <c r="R90" s="230" t="str">
        <f t="shared" si="15"/>
        <v>N</v>
      </c>
      <c r="S90" s="230" t="str">
        <f t="shared" si="16"/>
        <v>Y</v>
      </c>
    </row>
    <row r="91" ht="21.95" customHeight="1" spans="1:19">
      <c r="A91" s="259">
        <v>81</v>
      </c>
      <c r="B91" s="279" t="s">
        <v>208</v>
      </c>
      <c r="C91" s="279" t="s">
        <v>209</v>
      </c>
      <c r="D91" s="280">
        <v>5</v>
      </c>
      <c r="E91" s="280">
        <v>11</v>
      </c>
      <c r="F91" s="280">
        <v>15</v>
      </c>
      <c r="G91" s="280">
        <v>14</v>
      </c>
      <c r="H91" s="282" t="s">
        <v>49</v>
      </c>
      <c r="I91" s="282" t="s">
        <v>49</v>
      </c>
      <c r="J91" s="275">
        <v>0</v>
      </c>
      <c r="K91" s="275">
        <v>0</v>
      </c>
      <c r="L91" s="275">
        <f t="shared" si="20"/>
        <v>100</v>
      </c>
      <c r="M91" s="275">
        <v>0</v>
      </c>
      <c r="N91" s="275">
        <f t="shared" si="19"/>
        <v>46.6666666666667</v>
      </c>
      <c r="O91" s="230" t="str">
        <f t="shared" si="12"/>
        <v>N</v>
      </c>
      <c r="P91" s="230" t="str">
        <f t="shared" si="13"/>
        <v>N</v>
      </c>
      <c r="Q91" s="230" t="str">
        <f t="shared" si="14"/>
        <v>Y</v>
      </c>
      <c r="R91" s="230" t="str">
        <f t="shared" si="15"/>
        <v>N</v>
      </c>
      <c r="S91" s="230" t="str">
        <f t="shared" si="16"/>
        <v>N</v>
      </c>
    </row>
    <row r="92" ht="21.95" customHeight="1" spans="1:19">
      <c r="A92" s="259">
        <v>82</v>
      </c>
      <c r="B92" s="279" t="s">
        <v>210</v>
      </c>
      <c r="C92" s="279" t="s">
        <v>211</v>
      </c>
      <c r="D92" s="280">
        <v>4</v>
      </c>
      <c r="E92" s="281">
        <v>12</v>
      </c>
      <c r="F92" s="280">
        <v>11</v>
      </c>
      <c r="G92" s="280">
        <v>13</v>
      </c>
      <c r="H92" s="282" t="s">
        <v>49</v>
      </c>
      <c r="I92" s="282" t="s">
        <v>49</v>
      </c>
      <c r="J92" s="275">
        <f t="shared" si="17"/>
        <v>26.6666666666667</v>
      </c>
      <c r="K92" s="275">
        <f t="shared" si="10"/>
        <v>80</v>
      </c>
      <c r="L92" s="275">
        <f t="shared" si="20"/>
        <v>73.3333333333333</v>
      </c>
      <c r="M92" s="275">
        <v>0</v>
      </c>
      <c r="N92" s="275">
        <f t="shared" si="19"/>
        <v>43.3333333333333</v>
      </c>
      <c r="O92" s="230" t="str">
        <f t="shared" si="12"/>
        <v>N</v>
      </c>
      <c r="P92" s="230" t="str">
        <f t="shared" si="13"/>
        <v>Y</v>
      </c>
      <c r="Q92" s="230" t="str">
        <f t="shared" si="14"/>
        <v>Y</v>
      </c>
      <c r="R92" s="230" t="str">
        <f t="shared" si="15"/>
        <v>N</v>
      </c>
      <c r="S92" s="230" t="str">
        <f t="shared" si="16"/>
        <v>N</v>
      </c>
    </row>
    <row r="93" ht="21.95" customHeight="1" spans="1:19">
      <c r="A93" s="259">
        <v>83</v>
      </c>
      <c r="B93" s="279" t="s">
        <v>212</v>
      </c>
      <c r="C93" s="279" t="s">
        <v>213</v>
      </c>
      <c r="D93" s="280">
        <v>5</v>
      </c>
      <c r="E93" s="280">
        <v>14</v>
      </c>
      <c r="F93" s="280">
        <v>15</v>
      </c>
      <c r="G93" s="280">
        <v>10</v>
      </c>
      <c r="H93" s="282" t="s">
        <v>49</v>
      </c>
      <c r="I93" s="282" t="s">
        <v>49</v>
      </c>
      <c r="J93" s="275">
        <f t="shared" si="17"/>
        <v>33.3333333333333</v>
      </c>
      <c r="K93" s="275">
        <f t="shared" si="10"/>
        <v>93.3333333333333</v>
      </c>
      <c r="L93" s="275">
        <f t="shared" si="20"/>
        <v>100</v>
      </c>
      <c r="M93" s="275">
        <v>0</v>
      </c>
      <c r="N93" s="275">
        <f t="shared" si="19"/>
        <v>33.3333333333333</v>
      </c>
      <c r="O93" s="230" t="str">
        <f t="shared" si="12"/>
        <v>N</v>
      </c>
      <c r="P93" s="230" t="str">
        <f t="shared" si="13"/>
        <v>Y</v>
      </c>
      <c r="Q93" s="230" t="str">
        <f t="shared" si="14"/>
        <v>Y</v>
      </c>
      <c r="R93" s="230" t="str">
        <f t="shared" si="15"/>
        <v>N</v>
      </c>
      <c r="S93" s="230" t="str">
        <f t="shared" si="16"/>
        <v>N</v>
      </c>
    </row>
    <row r="94" ht="21.95" customHeight="1" spans="1:19">
      <c r="A94" s="259">
        <v>84</v>
      </c>
      <c r="B94" s="279" t="s">
        <v>214</v>
      </c>
      <c r="C94" s="279" t="s">
        <v>215</v>
      </c>
      <c r="D94" s="282" t="s">
        <v>49</v>
      </c>
      <c r="E94" s="282" t="s">
        <v>49</v>
      </c>
      <c r="F94" s="280">
        <v>14</v>
      </c>
      <c r="G94" s="280">
        <v>15</v>
      </c>
      <c r="H94" s="280">
        <v>13</v>
      </c>
      <c r="I94" s="280">
        <v>15</v>
      </c>
      <c r="J94" s="275">
        <v>0</v>
      </c>
      <c r="K94" s="275">
        <v>0</v>
      </c>
      <c r="L94" s="275">
        <f t="shared" si="20"/>
        <v>93.3333333333333</v>
      </c>
      <c r="M94" s="275">
        <f>H94/0.15</f>
        <v>86.6666666666667</v>
      </c>
      <c r="N94" s="275">
        <f>(G94+I94)/0.3</f>
        <v>100</v>
      </c>
      <c r="O94" s="230" t="str">
        <f t="shared" si="12"/>
        <v>N</v>
      </c>
      <c r="P94" s="230" t="str">
        <f t="shared" si="13"/>
        <v>N</v>
      </c>
      <c r="Q94" s="230" t="str">
        <f t="shared" si="14"/>
        <v>Y</v>
      </c>
      <c r="R94" s="230" t="str">
        <f t="shared" si="15"/>
        <v>Y</v>
      </c>
      <c r="S94" s="230" t="str">
        <f t="shared" si="16"/>
        <v>Y</v>
      </c>
    </row>
    <row r="95" ht="21.95" customHeight="1" spans="1:19">
      <c r="A95" s="259">
        <v>85</v>
      </c>
      <c r="B95" s="279" t="s">
        <v>216</v>
      </c>
      <c r="C95" s="279" t="s">
        <v>217</v>
      </c>
      <c r="D95" s="280">
        <v>5</v>
      </c>
      <c r="E95" s="280">
        <v>13</v>
      </c>
      <c r="F95" s="280">
        <v>8</v>
      </c>
      <c r="G95" s="280">
        <v>12</v>
      </c>
      <c r="H95" s="282" t="s">
        <v>49</v>
      </c>
      <c r="I95" s="282" t="s">
        <v>49</v>
      </c>
      <c r="J95" s="275">
        <f t="shared" si="17"/>
        <v>33.3333333333333</v>
      </c>
      <c r="K95" s="275">
        <f t="shared" si="10"/>
        <v>86.6666666666667</v>
      </c>
      <c r="L95" s="275">
        <f t="shared" si="20"/>
        <v>53.3333333333333</v>
      </c>
      <c r="M95" s="275">
        <v>0</v>
      </c>
      <c r="N95" s="275">
        <f t="shared" si="19"/>
        <v>40</v>
      </c>
      <c r="O95" s="230" t="str">
        <f t="shared" si="12"/>
        <v>N</v>
      </c>
      <c r="P95" s="230" t="str">
        <f t="shared" si="13"/>
        <v>Y</v>
      </c>
      <c r="Q95" s="230" t="str">
        <f t="shared" si="14"/>
        <v>Y</v>
      </c>
      <c r="R95" s="230" t="str">
        <f t="shared" si="15"/>
        <v>N</v>
      </c>
      <c r="S95" s="230" t="str">
        <f t="shared" si="16"/>
        <v>N</v>
      </c>
    </row>
    <row r="96" ht="21.95" customHeight="1" spans="1:19">
      <c r="A96" s="259">
        <v>86</v>
      </c>
      <c r="B96" s="279" t="s">
        <v>218</v>
      </c>
      <c r="C96" s="279" t="s">
        <v>219</v>
      </c>
      <c r="D96" s="280">
        <v>5</v>
      </c>
      <c r="E96" s="281">
        <v>12</v>
      </c>
      <c r="F96" s="280">
        <v>7</v>
      </c>
      <c r="G96" s="280">
        <v>15</v>
      </c>
      <c r="H96" s="282" t="s">
        <v>49</v>
      </c>
      <c r="I96" s="282" t="s">
        <v>49</v>
      </c>
      <c r="J96" s="275">
        <f t="shared" si="17"/>
        <v>33.3333333333333</v>
      </c>
      <c r="K96" s="275">
        <f t="shared" si="10"/>
        <v>80</v>
      </c>
      <c r="L96" s="275">
        <f t="shared" si="20"/>
        <v>46.6666666666667</v>
      </c>
      <c r="M96" s="275">
        <v>0</v>
      </c>
      <c r="N96" s="275">
        <f t="shared" si="19"/>
        <v>50</v>
      </c>
      <c r="O96" s="230" t="str">
        <f t="shared" si="12"/>
        <v>N</v>
      </c>
      <c r="P96" s="230" t="str">
        <f t="shared" si="13"/>
        <v>Y</v>
      </c>
      <c r="Q96" s="230" t="str">
        <f t="shared" si="14"/>
        <v>N</v>
      </c>
      <c r="R96" s="230" t="str">
        <f t="shared" si="15"/>
        <v>N</v>
      </c>
      <c r="S96" s="230" t="str">
        <f t="shared" si="16"/>
        <v>Y</v>
      </c>
    </row>
    <row r="97" ht="21.95" customHeight="1" spans="1:19">
      <c r="A97" s="259">
        <v>87</v>
      </c>
      <c r="B97" s="279" t="s">
        <v>220</v>
      </c>
      <c r="C97" s="279" t="s">
        <v>221</v>
      </c>
      <c r="D97" s="280">
        <v>5</v>
      </c>
      <c r="E97" s="280">
        <v>14</v>
      </c>
      <c r="F97" s="280">
        <v>14</v>
      </c>
      <c r="G97" s="280">
        <v>13</v>
      </c>
      <c r="H97" s="282" t="s">
        <v>49</v>
      </c>
      <c r="I97" s="282" t="s">
        <v>49</v>
      </c>
      <c r="J97" s="275">
        <f t="shared" si="17"/>
        <v>33.3333333333333</v>
      </c>
      <c r="K97" s="275">
        <f t="shared" si="10"/>
        <v>93.3333333333333</v>
      </c>
      <c r="L97" s="275">
        <v>0</v>
      </c>
      <c r="M97" s="275">
        <v>0</v>
      </c>
      <c r="N97" s="275">
        <f t="shared" si="19"/>
        <v>43.3333333333333</v>
      </c>
      <c r="O97" s="230" t="str">
        <f t="shared" si="12"/>
        <v>N</v>
      </c>
      <c r="P97" s="230" t="str">
        <f t="shared" si="13"/>
        <v>Y</v>
      </c>
      <c r="Q97" s="230" t="str">
        <f t="shared" si="14"/>
        <v>N</v>
      </c>
      <c r="R97" s="230" t="str">
        <f t="shared" si="15"/>
        <v>N</v>
      </c>
      <c r="S97" s="230" t="str">
        <f t="shared" si="16"/>
        <v>N</v>
      </c>
    </row>
    <row r="98" ht="21.95" customHeight="1" spans="1:19">
      <c r="A98" s="259">
        <v>88</v>
      </c>
      <c r="B98" s="279" t="s">
        <v>222</v>
      </c>
      <c r="C98" s="279" t="s">
        <v>223</v>
      </c>
      <c r="D98" s="280">
        <v>14</v>
      </c>
      <c r="E98" s="281">
        <v>8</v>
      </c>
      <c r="F98" s="280">
        <v>14</v>
      </c>
      <c r="G98" s="280">
        <v>14</v>
      </c>
      <c r="H98" s="282" t="s">
        <v>49</v>
      </c>
      <c r="I98" s="282" t="s">
        <v>49</v>
      </c>
      <c r="J98" s="275">
        <f t="shared" si="17"/>
        <v>93.3333333333333</v>
      </c>
      <c r="K98" s="275">
        <f t="shared" si="10"/>
        <v>53.3333333333333</v>
      </c>
      <c r="L98" s="275">
        <f t="shared" ref="L98:L121" si="21">F98/0.15</f>
        <v>93.3333333333333</v>
      </c>
      <c r="M98" s="275">
        <v>0</v>
      </c>
      <c r="N98" s="275">
        <f t="shared" si="19"/>
        <v>46.6666666666667</v>
      </c>
      <c r="O98" s="230" t="str">
        <f t="shared" si="12"/>
        <v>Y</v>
      </c>
      <c r="P98" s="230" t="str">
        <f t="shared" si="13"/>
        <v>Y</v>
      </c>
      <c r="Q98" s="230" t="str">
        <f t="shared" si="14"/>
        <v>Y</v>
      </c>
      <c r="R98" s="230" t="str">
        <f t="shared" si="15"/>
        <v>N</v>
      </c>
      <c r="S98" s="230" t="str">
        <f t="shared" si="16"/>
        <v>N</v>
      </c>
    </row>
    <row r="99" ht="21.95" customHeight="1" spans="1:19">
      <c r="A99" s="259">
        <v>89</v>
      </c>
      <c r="B99" s="279" t="s">
        <v>224</v>
      </c>
      <c r="C99" s="279" t="s">
        <v>225</v>
      </c>
      <c r="D99" s="280">
        <v>5</v>
      </c>
      <c r="E99" s="280">
        <v>11</v>
      </c>
      <c r="F99" s="280">
        <v>14</v>
      </c>
      <c r="G99" s="280">
        <v>14</v>
      </c>
      <c r="H99" s="282" t="s">
        <v>49</v>
      </c>
      <c r="I99" s="282" t="s">
        <v>49</v>
      </c>
      <c r="J99" s="275">
        <f t="shared" si="17"/>
        <v>33.3333333333333</v>
      </c>
      <c r="K99" s="275">
        <f t="shared" si="10"/>
        <v>73.3333333333333</v>
      </c>
      <c r="L99" s="275">
        <f t="shared" si="21"/>
        <v>93.3333333333333</v>
      </c>
      <c r="M99" s="275">
        <v>0</v>
      </c>
      <c r="N99" s="275">
        <f t="shared" si="19"/>
        <v>46.6666666666667</v>
      </c>
      <c r="O99" s="230" t="str">
        <f t="shared" si="12"/>
        <v>N</v>
      </c>
      <c r="P99" s="230" t="str">
        <f t="shared" si="13"/>
        <v>Y</v>
      </c>
      <c r="Q99" s="230" t="str">
        <f t="shared" si="14"/>
        <v>Y</v>
      </c>
      <c r="R99" s="230" t="str">
        <f t="shared" si="15"/>
        <v>N</v>
      </c>
      <c r="S99" s="230" t="str">
        <f t="shared" si="16"/>
        <v>N</v>
      </c>
    </row>
    <row r="100" ht="21.95" customHeight="1" spans="1:19">
      <c r="A100" s="259">
        <v>90</v>
      </c>
      <c r="B100" s="279" t="s">
        <v>226</v>
      </c>
      <c r="C100" s="279" t="s">
        <v>227</v>
      </c>
      <c r="D100" s="280">
        <v>5</v>
      </c>
      <c r="E100" s="281">
        <v>13</v>
      </c>
      <c r="F100" s="280">
        <v>14</v>
      </c>
      <c r="G100" s="280">
        <v>14</v>
      </c>
      <c r="H100" s="280">
        <v>14</v>
      </c>
      <c r="I100" s="280">
        <v>14</v>
      </c>
      <c r="J100" s="275">
        <f t="shared" si="17"/>
        <v>33.3333333333333</v>
      </c>
      <c r="K100" s="275">
        <f t="shared" si="10"/>
        <v>86.6666666666667</v>
      </c>
      <c r="L100" s="275">
        <f t="shared" si="21"/>
        <v>93.3333333333333</v>
      </c>
      <c r="M100" s="275">
        <v>0</v>
      </c>
      <c r="N100" s="275">
        <f t="shared" si="19"/>
        <v>46.6666666666667</v>
      </c>
      <c r="O100" s="230" t="str">
        <f t="shared" si="12"/>
        <v>N</v>
      </c>
      <c r="P100" s="230" t="str">
        <f t="shared" si="13"/>
        <v>Y</v>
      </c>
      <c r="Q100" s="230" t="str">
        <f t="shared" si="14"/>
        <v>Y</v>
      </c>
      <c r="R100" s="230" t="str">
        <f t="shared" si="15"/>
        <v>N</v>
      </c>
      <c r="S100" s="230" t="str">
        <f t="shared" si="16"/>
        <v>N</v>
      </c>
    </row>
    <row r="101" ht="21.95" customHeight="1" spans="1:19">
      <c r="A101" s="259">
        <v>91</v>
      </c>
      <c r="B101" s="279" t="s">
        <v>228</v>
      </c>
      <c r="C101" s="279" t="s">
        <v>229</v>
      </c>
      <c r="D101" s="280">
        <v>5</v>
      </c>
      <c r="E101" s="280">
        <v>13</v>
      </c>
      <c r="F101" s="280">
        <v>14</v>
      </c>
      <c r="G101" s="280">
        <v>14</v>
      </c>
      <c r="H101" s="282" t="s">
        <v>49</v>
      </c>
      <c r="I101" s="282" t="s">
        <v>49</v>
      </c>
      <c r="J101" s="275">
        <f t="shared" si="17"/>
        <v>33.3333333333333</v>
      </c>
      <c r="K101" s="275">
        <f t="shared" si="10"/>
        <v>86.6666666666667</v>
      </c>
      <c r="L101" s="275">
        <f t="shared" si="21"/>
        <v>93.3333333333333</v>
      </c>
      <c r="M101" s="275">
        <v>0</v>
      </c>
      <c r="N101" s="275">
        <f t="shared" si="19"/>
        <v>46.6666666666667</v>
      </c>
      <c r="O101" s="230" t="str">
        <f t="shared" si="12"/>
        <v>N</v>
      </c>
      <c r="P101" s="230" t="str">
        <f t="shared" si="13"/>
        <v>Y</v>
      </c>
      <c r="Q101" s="230" t="str">
        <f t="shared" si="14"/>
        <v>Y</v>
      </c>
      <c r="R101" s="230" t="str">
        <f t="shared" si="15"/>
        <v>N</v>
      </c>
      <c r="S101" s="230" t="str">
        <f t="shared" si="16"/>
        <v>N</v>
      </c>
    </row>
    <row r="102" ht="21.95" customHeight="1" spans="1:19">
      <c r="A102" s="259">
        <v>92</v>
      </c>
      <c r="B102" s="279" t="s">
        <v>230</v>
      </c>
      <c r="C102" s="279" t="s">
        <v>231</v>
      </c>
      <c r="D102" s="280">
        <v>5</v>
      </c>
      <c r="E102" s="281">
        <v>13</v>
      </c>
      <c r="F102" s="280">
        <v>14</v>
      </c>
      <c r="G102" s="280">
        <v>15</v>
      </c>
      <c r="H102" s="280">
        <v>14</v>
      </c>
      <c r="I102" s="280">
        <v>14</v>
      </c>
      <c r="J102" s="275">
        <f t="shared" si="17"/>
        <v>33.3333333333333</v>
      </c>
      <c r="K102" s="275">
        <f t="shared" si="10"/>
        <v>86.6666666666667</v>
      </c>
      <c r="L102" s="275">
        <f t="shared" si="21"/>
        <v>93.3333333333333</v>
      </c>
      <c r="M102" s="275">
        <v>0</v>
      </c>
      <c r="N102" s="275">
        <f t="shared" si="19"/>
        <v>50</v>
      </c>
      <c r="O102" s="230" t="str">
        <f t="shared" si="12"/>
        <v>N</v>
      </c>
      <c r="P102" s="230" t="str">
        <f t="shared" si="13"/>
        <v>Y</v>
      </c>
      <c r="Q102" s="230" t="str">
        <f t="shared" si="14"/>
        <v>Y</v>
      </c>
      <c r="R102" s="230" t="str">
        <f t="shared" si="15"/>
        <v>N</v>
      </c>
      <c r="S102" s="230" t="str">
        <f t="shared" si="16"/>
        <v>Y</v>
      </c>
    </row>
    <row r="103" ht="21.95" customHeight="1" spans="1:19">
      <c r="A103" s="259">
        <v>93</v>
      </c>
      <c r="B103" s="284" t="s">
        <v>232</v>
      </c>
      <c r="C103" s="279" t="s">
        <v>233</v>
      </c>
      <c r="D103" s="282" t="s">
        <v>49</v>
      </c>
      <c r="E103" s="282" t="s">
        <v>49</v>
      </c>
      <c r="F103" s="280">
        <v>13</v>
      </c>
      <c r="G103" s="280">
        <v>13</v>
      </c>
      <c r="H103" s="280">
        <v>14</v>
      </c>
      <c r="I103" s="280">
        <v>14</v>
      </c>
      <c r="J103" s="275">
        <v>0</v>
      </c>
      <c r="K103" s="275">
        <v>0</v>
      </c>
      <c r="L103" s="275">
        <f t="shared" si="21"/>
        <v>86.6666666666667</v>
      </c>
      <c r="M103" s="275">
        <f>H103/0.15</f>
        <v>93.3333333333333</v>
      </c>
      <c r="N103" s="275">
        <f>(G103+I103)/0.3</f>
        <v>90</v>
      </c>
      <c r="O103" s="230" t="str">
        <f t="shared" si="12"/>
        <v>N</v>
      </c>
      <c r="P103" s="230" t="str">
        <f t="shared" si="13"/>
        <v>N</v>
      </c>
      <c r="Q103" s="230" t="str">
        <f t="shared" si="14"/>
        <v>Y</v>
      </c>
      <c r="R103" s="230" t="str">
        <f t="shared" si="15"/>
        <v>Y</v>
      </c>
      <c r="S103" s="230" t="str">
        <f t="shared" si="16"/>
        <v>Y</v>
      </c>
    </row>
    <row r="104" ht="21.95" customHeight="1" spans="1:19">
      <c r="A104" s="259">
        <v>94</v>
      </c>
      <c r="B104" s="279" t="s">
        <v>234</v>
      </c>
      <c r="C104" s="279" t="s">
        <v>235</v>
      </c>
      <c r="D104" s="282" t="s">
        <v>49</v>
      </c>
      <c r="E104" s="282" t="s">
        <v>49</v>
      </c>
      <c r="F104" s="280">
        <v>8</v>
      </c>
      <c r="G104" s="280">
        <v>15</v>
      </c>
      <c r="H104" s="280">
        <v>14</v>
      </c>
      <c r="I104" s="280">
        <v>2</v>
      </c>
      <c r="J104" s="275">
        <v>0</v>
      </c>
      <c r="K104" s="275">
        <v>0</v>
      </c>
      <c r="L104" s="275">
        <f t="shared" si="21"/>
        <v>53.3333333333333</v>
      </c>
      <c r="M104" s="275">
        <v>0</v>
      </c>
      <c r="N104" s="275">
        <f t="shared" si="19"/>
        <v>50</v>
      </c>
      <c r="O104" s="230" t="str">
        <f t="shared" si="12"/>
        <v>N</v>
      </c>
      <c r="P104" s="230" t="str">
        <f t="shared" si="13"/>
        <v>N</v>
      </c>
      <c r="Q104" s="230" t="str">
        <f t="shared" si="14"/>
        <v>Y</v>
      </c>
      <c r="R104" s="230" t="str">
        <f t="shared" si="15"/>
        <v>N</v>
      </c>
      <c r="S104" s="230" t="str">
        <f t="shared" si="16"/>
        <v>Y</v>
      </c>
    </row>
    <row r="105" ht="21.95" customHeight="1" spans="1:19">
      <c r="A105" s="259">
        <v>95</v>
      </c>
      <c r="B105" s="279" t="s">
        <v>236</v>
      </c>
      <c r="C105" s="279" t="s">
        <v>237</v>
      </c>
      <c r="D105" s="280">
        <v>5</v>
      </c>
      <c r="E105" s="280">
        <v>14</v>
      </c>
      <c r="F105" s="280">
        <v>7</v>
      </c>
      <c r="G105" s="280">
        <v>14</v>
      </c>
      <c r="H105" s="282" t="s">
        <v>49</v>
      </c>
      <c r="I105" s="282" t="s">
        <v>49</v>
      </c>
      <c r="J105" s="275">
        <f t="shared" si="17"/>
        <v>33.3333333333333</v>
      </c>
      <c r="K105" s="275">
        <f t="shared" si="10"/>
        <v>93.3333333333333</v>
      </c>
      <c r="L105" s="275">
        <f t="shared" si="21"/>
        <v>46.6666666666667</v>
      </c>
      <c r="M105" s="275">
        <v>0</v>
      </c>
      <c r="N105" s="275">
        <f t="shared" si="19"/>
        <v>46.6666666666667</v>
      </c>
      <c r="O105" s="230" t="str">
        <f t="shared" si="12"/>
        <v>N</v>
      </c>
      <c r="P105" s="230" t="str">
        <f t="shared" si="13"/>
        <v>Y</v>
      </c>
      <c r="Q105" s="230" t="str">
        <f t="shared" si="14"/>
        <v>N</v>
      </c>
      <c r="R105" s="230" t="str">
        <f t="shared" si="15"/>
        <v>N</v>
      </c>
      <c r="S105" s="230" t="str">
        <f t="shared" si="16"/>
        <v>N</v>
      </c>
    </row>
    <row r="106" ht="21.95" customHeight="1" spans="1:19">
      <c r="A106" s="259">
        <v>96</v>
      </c>
      <c r="B106" s="279" t="s">
        <v>238</v>
      </c>
      <c r="C106" s="279" t="s">
        <v>239</v>
      </c>
      <c r="D106" s="282" t="s">
        <v>49</v>
      </c>
      <c r="E106" s="282" t="s">
        <v>49</v>
      </c>
      <c r="F106" s="280">
        <v>11</v>
      </c>
      <c r="G106" s="280">
        <v>11</v>
      </c>
      <c r="H106" s="280">
        <v>12</v>
      </c>
      <c r="I106" s="280">
        <v>13</v>
      </c>
      <c r="J106" s="275">
        <v>0</v>
      </c>
      <c r="K106" s="275">
        <v>0</v>
      </c>
      <c r="L106" s="275">
        <f t="shared" si="21"/>
        <v>73.3333333333333</v>
      </c>
      <c r="M106" s="275">
        <v>0</v>
      </c>
      <c r="N106" s="275">
        <f t="shared" si="19"/>
        <v>36.6666666666667</v>
      </c>
      <c r="O106" s="230" t="str">
        <f t="shared" si="12"/>
        <v>N</v>
      </c>
      <c r="P106" s="230" t="str">
        <f t="shared" si="13"/>
        <v>N</v>
      </c>
      <c r="Q106" s="230" t="str">
        <f t="shared" si="14"/>
        <v>Y</v>
      </c>
      <c r="R106" s="230" t="str">
        <f t="shared" si="15"/>
        <v>N</v>
      </c>
      <c r="S106" s="230" t="str">
        <f t="shared" si="16"/>
        <v>N</v>
      </c>
    </row>
    <row r="107" ht="21.95" customHeight="1" spans="1:19">
      <c r="A107" s="259">
        <v>97</v>
      </c>
      <c r="B107" s="279" t="s">
        <v>240</v>
      </c>
      <c r="C107" s="279" t="s">
        <v>241</v>
      </c>
      <c r="D107" s="280">
        <v>5</v>
      </c>
      <c r="E107" s="280">
        <v>14</v>
      </c>
      <c r="F107" s="280">
        <v>14</v>
      </c>
      <c r="G107" s="280">
        <v>14</v>
      </c>
      <c r="H107" s="282" t="s">
        <v>49</v>
      </c>
      <c r="I107" s="282" t="s">
        <v>49</v>
      </c>
      <c r="J107" s="275">
        <f t="shared" si="17"/>
        <v>33.3333333333333</v>
      </c>
      <c r="K107" s="275">
        <f t="shared" si="10"/>
        <v>93.3333333333333</v>
      </c>
      <c r="L107" s="275">
        <f t="shared" si="21"/>
        <v>93.3333333333333</v>
      </c>
      <c r="M107" s="275">
        <v>0</v>
      </c>
      <c r="N107" s="275">
        <f t="shared" si="19"/>
        <v>46.6666666666667</v>
      </c>
      <c r="O107" s="230" t="str">
        <f t="shared" si="12"/>
        <v>N</v>
      </c>
      <c r="P107" s="230" t="str">
        <f t="shared" si="13"/>
        <v>Y</v>
      </c>
      <c r="Q107" s="230" t="str">
        <f t="shared" si="14"/>
        <v>Y</v>
      </c>
      <c r="R107" s="230" t="str">
        <f t="shared" si="15"/>
        <v>N</v>
      </c>
      <c r="S107" s="230" t="str">
        <f t="shared" si="16"/>
        <v>N</v>
      </c>
    </row>
    <row r="108" ht="21.95" customHeight="1" spans="1:19">
      <c r="A108" s="259">
        <v>98</v>
      </c>
      <c r="B108" s="279" t="s">
        <v>242</v>
      </c>
      <c r="C108" s="279" t="s">
        <v>243</v>
      </c>
      <c r="D108" s="280">
        <v>10</v>
      </c>
      <c r="E108" s="280">
        <v>8</v>
      </c>
      <c r="F108" s="280">
        <v>10</v>
      </c>
      <c r="G108" s="280">
        <v>15</v>
      </c>
      <c r="H108" s="282" t="s">
        <v>49</v>
      </c>
      <c r="I108" s="282" t="s">
        <v>49</v>
      </c>
      <c r="J108" s="275">
        <f t="shared" si="17"/>
        <v>66.6666666666667</v>
      </c>
      <c r="K108" s="275">
        <f t="shared" si="10"/>
        <v>53.3333333333333</v>
      </c>
      <c r="L108" s="275">
        <f t="shared" si="21"/>
        <v>66.6666666666667</v>
      </c>
      <c r="M108" s="275">
        <v>0</v>
      </c>
      <c r="N108" s="275">
        <f t="shared" si="19"/>
        <v>50</v>
      </c>
      <c r="O108" s="230" t="str">
        <f t="shared" si="12"/>
        <v>Y</v>
      </c>
      <c r="P108" s="230" t="str">
        <f t="shared" si="13"/>
        <v>Y</v>
      </c>
      <c r="Q108" s="230" t="str">
        <f t="shared" si="14"/>
        <v>Y</v>
      </c>
      <c r="R108" s="230" t="str">
        <f t="shared" si="15"/>
        <v>N</v>
      </c>
      <c r="S108" s="230" t="str">
        <f t="shared" si="16"/>
        <v>Y</v>
      </c>
    </row>
    <row r="109" ht="21.95" customHeight="1" spans="1:19">
      <c r="A109" s="259">
        <v>99</v>
      </c>
      <c r="B109" s="279" t="s">
        <v>244</v>
      </c>
      <c r="C109" s="279" t="s">
        <v>245</v>
      </c>
      <c r="D109" s="280">
        <v>15</v>
      </c>
      <c r="E109" s="280">
        <v>7</v>
      </c>
      <c r="F109" s="280">
        <v>12</v>
      </c>
      <c r="G109" s="280">
        <v>13</v>
      </c>
      <c r="H109" s="282" t="s">
        <v>49</v>
      </c>
      <c r="I109" s="282" t="s">
        <v>49</v>
      </c>
      <c r="J109" s="275">
        <f t="shared" si="17"/>
        <v>100</v>
      </c>
      <c r="K109" s="275">
        <f t="shared" si="10"/>
        <v>46.6666666666667</v>
      </c>
      <c r="L109" s="275">
        <f t="shared" si="21"/>
        <v>80</v>
      </c>
      <c r="M109" s="275">
        <v>0</v>
      </c>
      <c r="N109" s="275">
        <f t="shared" si="19"/>
        <v>43.3333333333333</v>
      </c>
      <c r="O109" s="230" t="str">
        <f t="shared" si="12"/>
        <v>Y</v>
      </c>
      <c r="P109" s="230" t="str">
        <f t="shared" si="13"/>
        <v>N</v>
      </c>
      <c r="Q109" s="230" t="str">
        <f t="shared" si="14"/>
        <v>Y</v>
      </c>
      <c r="R109" s="230" t="str">
        <f t="shared" si="15"/>
        <v>N</v>
      </c>
      <c r="S109" s="230" t="str">
        <f t="shared" si="16"/>
        <v>N</v>
      </c>
    </row>
    <row r="110" ht="21.95" customHeight="1" spans="1:19">
      <c r="A110" s="259">
        <v>100</v>
      </c>
      <c r="B110" s="279" t="s">
        <v>246</v>
      </c>
      <c r="C110" s="279" t="s">
        <v>247</v>
      </c>
      <c r="D110" s="282" t="s">
        <v>49</v>
      </c>
      <c r="E110" s="282" t="s">
        <v>49</v>
      </c>
      <c r="F110" s="280">
        <v>13</v>
      </c>
      <c r="G110" s="280">
        <v>13</v>
      </c>
      <c r="H110" s="280">
        <v>11</v>
      </c>
      <c r="I110" s="280">
        <v>14</v>
      </c>
      <c r="J110" s="275">
        <v>0</v>
      </c>
      <c r="K110" s="275">
        <v>0</v>
      </c>
      <c r="L110" s="275">
        <f t="shared" si="21"/>
        <v>86.6666666666667</v>
      </c>
      <c r="M110" s="275">
        <v>0</v>
      </c>
      <c r="N110" s="275">
        <f t="shared" si="19"/>
        <v>43.3333333333333</v>
      </c>
      <c r="O110" s="230" t="str">
        <f t="shared" si="12"/>
        <v>N</v>
      </c>
      <c r="P110" s="230" t="str">
        <f t="shared" si="13"/>
        <v>N</v>
      </c>
      <c r="Q110" s="230" t="str">
        <f t="shared" si="14"/>
        <v>Y</v>
      </c>
      <c r="R110" s="230" t="str">
        <f t="shared" si="15"/>
        <v>N</v>
      </c>
      <c r="S110" s="230" t="str">
        <f t="shared" si="16"/>
        <v>N</v>
      </c>
    </row>
    <row r="111" ht="21.95" customHeight="1" spans="1:19">
      <c r="A111" s="259">
        <v>101</v>
      </c>
      <c r="B111" s="279" t="s">
        <v>248</v>
      </c>
      <c r="C111" s="279" t="s">
        <v>249</v>
      </c>
      <c r="D111" s="280">
        <v>5</v>
      </c>
      <c r="E111" s="280">
        <v>12</v>
      </c>
      <c r="F111" s="280">
        <v>14</v>
      </c>
      <c r="G111" s="280">
        <v>14</v>
      </c>
      <c r="H111" s="280">
        <v>15</v>
      </c>
      <c r="I111" s="280">
        <v>15</v>
      </c>
      <c r="J111" s="275">
        <f t="shared" si="17"/>
        <v>33.3333333333333</v>
      </c>
      <c r="K111" s="275">
        <f t="shared" si="10"/>
        <v>80</v>
      </c>
      <c r="L111" s="275">
        <f t="shared" si="21"/>
        <v>93.3333333333333</v>
      </c>
      <c r="M111" s="275">
        <v>0</v>
      </c>
      <c r="N111" s="275">
        <f t="shared" si="19"/>
        <v>46.6666666666667</v>
      </c>
      <c r="O111" s="230" t="str">
        <f t="shared" si="12"/>
        <v>N</v>
      </c>
      <c r="P111" s="230" t="str">
        <f t="shared" si="13"/>
        <v>Y</v>
      </c>
      <c r="Q111" s="230" t="str">
        <f t="shared" si="14"/>
        <v>Y</v>
      </c>
      <c r="R111" s="230" t="str">
        <f t="shared" si="15"/>
        <v>N</v>
      </c>
      <c r="S111" s="230" t="str">
        <f t="shared" si="16"/>
        <v>N</v>
      </c>
    </row>
    <row r="112" ht="21.95" customHeight="1" spans="1:19">
      <c r="A112" s="259">
        <v>102</v>
      </c>
      <c r="B112" s="279" t="s">
        <v>250</v>
      </c>
      <c r="C112" s="279" t="s">
        <v>251</v>
      </c>
      <c r="D112" s="280">
        <v>5</v>
      </c>
      <c r="E112" s="280">
        <v>14</v>
      </c>
      <c r="F112" s="280">
        <v>12</v>
      </c>
      <c r="G112" s="280">
        <v>14</v>
      </c>
      <c r="H112" s="280">
        <v>5</v>
      </c>
      <c r="I112" s="280">
        <v>8</v>
      </c>
      <c r="J112" s="275">
        <f t="shared" si="17"/>
        <v>33.3333333333333</v>
      </c>
      <c r="K112" s="275">
        <f t="shared" si="10"/>
        <v>93.3333333333333</v>
      </c>
      <c r="L112" s="275">
        <f t="shared" si="21"/>
        <v>80</v>
      </c>
      <c r="M112" s="275">
        <v>0</v>
      </c>
      <c r="N112" s="275">
        <f t="shared" si="19"/>
        <v>46.6666666666667</v>
      </c>
      <c r="O112" s="230" t="str">
        <f t="shared" si="12"/>
        <v>N</v>
      </c>
      <c r="P112" s="230" t="str">
        <f t="shared" si="13"/>
        <v>Y</v>
      </c>
      <c r="Q112" s="230" t="str">
        <f t="shared" si="14"/>
        <v>Y</v>
      </c>
      <c r="R112" s="230" t="str">
        <f t="shared" si="15"/>
        <v>N</v>
      </c>
      <c r="S112" s="230" t="str">
        <f t="shared" si="16"/>
        <v>N</v>
      </c>
    </row>
    <row r="113" ht="21.95" customHeight="1" spans="1:19">
      <c r="A113" s="259">
        <v>103</v>
      </c>
      <c r="B113" s="279" t="s">
        <v>252</v>
      </c>
      <c r="C113" s="279" t="s">
        <v>253</v>
      </c>
      <c r="D113" s="280">
        <v>5</v>
      </c>
      <c r="E113" s="280">
        <v>14</v>
      </c>
      <c r="F113" s="280">
        <v>14</v>
      </c>
      <c r="G113" s="280">
        <v>15</v>
      </c>
      <c r="H113" s="282" t="s">
        <v>49</v>
      </c>
      <c r="I113" s="282" t="s">
        <v>49</v>
      </c>
      <c r="J113" s="275">
        <v>0</v>
      </c>
      <c r="K113" s="275">
        <v>0</v>
      </c>
      <c r="L113" s="275">
        <f t="shared" si="21"/>
        <v>93.3333333333333</v>
      </c>
      <c r="M113" s="275">
        <v>0</v>
      </c>
      <c r="N113" s="275">
        <f t="shared" si="19"/>
        <v>50</v>
      </c>
      <c r="O113" s="230" t="str">
        <f t="shared" si="12"/>
        <v>N</v>
      </c>
      <c r="P113" s="230" t="str">
        <f t="shared" si="13"/>
        <v>N</v>
      </c>
      <c r="Q113" s="230" t="str">
        <f t="shared" si="14"/>
        <v>Y</v>
      </c>
      <c r="R113" s="230" t="str">
        <f t="shared" si="15"/>
        <v>N</v>
      </c>
      <c r="S113" s="230" t="str">
        <f t="shared" si="16"/>
        <v>Y</v>
      </c>
    </row>
    <row r="114" ht="21.95" customHeight="1" spans="1:19">
      <c r="A114" s="259">
        <v>104</v>
      </c>
      <c r="B114" s="279" t="s">
        <v>254</v>
      </c>
      <c r="C114" s="279" t="s">
        <v>255</v>
      </c>
      <c r="D114" s="280">
        <v>5</v>
      </c>
      <c r="E114" s="280">
        <v>13</v>
      </c>
      <c r="F114" s="280">
        <v>12</v>
      </c>
      <c r="G114" s="280">
        <v>12</v>
      </c>
      <c r="H114" s="282" t="s">
        <v>49</v>
      </c>
      <c r="I114" s="282" t="s">
        <v>49</v>
      </c>
      <c r="J114" s="275">
        <f t="shared" si="17"/>
        <v>33.3333333333333</v>
      </c>
      <c r="K114" s="275">
        <f t="shared" si="10"/>
        <v>86.6666666666667</v>
      </c>
      <c r="L114" s="275">
        <f t="shared" si="21"/>
        <v>80</v>
      </c>
      <c r="M114" s="275">
        <v>0</v>
      </c>
      <c r="N114" s="275">
        <f t="shared" si="19"/>
        <v>40</v>
      </c>
      <c r="O114" s="230" t="str">
        <f t="shared" si="12"/>
        <v>N</v>
      </c>
      <c r="P114" s="230" t="str">
        <f t="shared" si="13"/>
        <v>Y</v>
      </c>
      <c r="Q114" s="230" t="str">
        <f t="shared" si="14"/>
        <v>Y</v>
      </c>
      <c r="R114" s="230" t="str">
        <f t="shared" si="15"/>
        <v>N</v>
      </c>
      <c r="S114" s="230" t="str">
        <f t="shared" si="16"/>
        <v>N</v>
      </c>
    </row>
    <row r="115" ht="21.95" customHeight="1" spans="1:19">
      <c r="A115" s="259">
        <v>105</v>
      </c>
      <c r="B115" s="279" t="s">
        <v>256</v>
      </c>
      <c r="C115" s="279" t="s">
        <v>257</v>
      </c>
      <c r="D115" s="280">
        <v>5</v>
      </c>
      <c r="E115" s="280">
        <v>13</v>
      </c>
      <c r="F115" s="280">
        <v>14</v>
      </c>
      <c r="G115" s="280">
        <v>13</v>
      </c>
      <c r="H115" s="280">
        <v>15</v>
      </c>
      <c r="I115" s="280">
        <v>14</v>
      </c>
      <c r="J115" s="275">
        <f t="shared" si="17"/>
        <v>33.3333333333333</v>
      </c>
      <c r="K115" s="275">
        <f t="shared" si="10"/>
        <v>86.6666666666667</v>
      </c>
      <c r="L115" s="275">
        <f t="shared" si="21"/>
        <v>93.3333333333333</v>
      </c>
      <c r="M115" s="275">
        <v>0</v>
      </c>
      <c r="N115" s="275">
        <f t="shared" si="19"/>
        <v>43.3333333333333</v>
      </c>
      <c r="O115" s="230" t="str">
        <f t="shared" si="12"/>
        <v>N</v>
      </c>
      <c r="P115" s="230" t="str">
        <f t="shared" si="13"/>
        <v>Y</v>
      </c>
      <c r="Q115" s="230" t="str">
        <f t="shared" si="14"/>
        <v>Y</v>
      </c>
      <c r="R115" s="230" t="str">
        <f t="shared" si="15"/>
        <v>N</v>
      </c>
      <c r="S115" s="230" t="str">
        <f t="shared" si="16"/>
        <v>N</v>
      </c>
    </row>
    <row r="116" ht="21.95" customHeight="1" spans="1:19">
      <c r="A116" s="259">
        <v>106</v>
      </c>
      <c r="B116" s="279" t="s">
        <v>258</v>
      </c>
      <c r="C116" s="279" t="s">
        <v>259</v>
      </c>
      <c r="D116" s="282" t="s">
        <v>49</v>
      </c>
      <c r="E116" s="282" t="s">
        <v>49</v>
      </c>
      <c r="F116" s="280">
        <v>13</v>
      </c>
      <c r="G116" s="280">
        <v>13</v>
      </c>
      <c r="H116" s="280">
        <v>14</v>
      </c>
      <c r="I116" s="280">
        <v>14</v>
      </c>
      <c r="J116" s="275">
        <v>0</v>
      </c>
      <c r="K116" s="275">
        <v>0</v>
      </c>
      <c r="L116" s="275">
        <f t="shared" si="21"/>
        <v>86.6666666666667</v>
      </c>
      <c r="M116" s="275">
        <f>H116/0.15</f>
        <v>93.3333333333333</v>
      </c>
      <c r="N116" s="275">
        <f>(G116+I116)/0.3</f>
        <v>90</v>
      </c>
      <c r="O116" s="230" t="str">
        <f t="shared" si="12"/>
        <v>N</v>
      </c>
      <c r="P116" s="230" t="str">
        <f t="shared" si="13"/>
        <v>N</v>
      </c>
      <c r="Q116" s="230" t="str">
        <f t="shared" si="14"/>
        <v>Y</v>
      </c>
      <c r="R116" s="230" t="str">
        <f t="shared" si="15"/>
        <v>Y</v>
      </c>
      <c r="S116" s="230" t="str">
        <f t="shared" si="16"/>
        <v>Y</v>
      </c>
    </row>
    <row r="117" ht="21.95" customHeight="1" spans="1:19">
      <c r="A117" s="259">
        <v>107</v>
      </c>
      <c r="B117" s="279" t="s">
        <v>260</v>
      </c>
      <c r="C117" s="279" t="s">
        <v>261</v>
      </c>
      <c r="D117" s="282" t="s">
        <v>49</v>
      </c>
      <c r="E117" s="282" t="s">
        <v>49</v>
      </c>
      <c r="F117" s="280">
        <v>15</v>
      </c>
      <c r="G117" s="280">
        <v>9</v>
      </c>
      <c r="H117" s="280">
        <v>13</v>
      </c>
      <c r="I117" s="280">
        <v>14</v>
      </c>
      <c r="J117" s="275">
        <v>0</v>
      </c>
      <c r="K117" s="275">
        <v>0</v>
      </c>
      <c r="L117" s="275">
        <f t="shared" si="21"/>
        <v>100</v>
      </c>
      <c r="M117" s="275">
        <v>0</v>
      </c>
      <c r="N117" s="275">
        <f t="shared" si="19"/>
        <v>30</v>
      </c>
      <c r="O117" s="230" t="str">
        <f t="shared" si="12"/>
        <v>N</v>
      </c>
      <c r="P117" s="230" t="str">
        <f t="shared" si="13"/>
        <v>N</v>
      </c>
      <c r="Q117" s="230" t="str">
        <f t="shared" si="14"/>
        <v>Y</v>
      </c>
      <c r="R117" s="230" t="str">
        <f t="shared" si="15"/>
        <v>N</v>
      </c>
      <c r="S117" s="230" t="str">
        <f t="shared" si="16"/>
        <v>N</v>
      </c>
    </row>
    <row r="118" ht="21.95" customHeight="1" spans="1:19">
      <c r="A118" s="259">
        <v>108</v>
      </c>
      <c r="B118" s="279" t="s">
        <v>262</v>
      </c>
      <c r="C118" s="279" t="s">
        <v>263</v>
      </c>
      <c r="D118" s="282" t="s">
        <v>49</v>
      </c>
      <c r="E118" s="282" t="s">
        <v>49</v>
      </c>
      <c r="F118" s="280">
        <v>13</v>
      </c>
      <c r="G118" s="280">
        <v>12</v>
      </c>
      <c r="H118" s="280">
        <v>14</v>
      </c>
      <c r="I118" s="280">
        <v>14</v>
      </c>
      <c r="J118" s="275">
        <v>0</v>
      </c>
      <c r="K118" s="275">
        <v>0</v>
      </c>
      <c r="L118" s="275">
        <f t="shared" si="21"/>
        <v>86.6666666666667</v>
      </c>
      <c r="M118" s="275">
        <v>0</v>
      </c>
      <c r="N118" s="275">
        <f t="shared" si="19"/>
        <v>40</v>
      </c>
      <c r="O118" s="230" t="str">
        <f t="shared" si="12"/>
        <v>N</v>
      </c>
      <c r="P118" s="230" t="str">
        <f t="shared" si="13"/>
        <v>N</v>
      </c>
      <c r="Q118" s="230" t="str">
        <f t="shared" si="14"/>
        <v>Y</v>
      </c>
      <c r="R118" s="230" t="str">
        <f t="shared" si="15"/>
        <v>N</v>
      </c>
      <c r="S118" s="230" t="str">
        <f t="shared" si="16"/>
        <v>N</v>
      </c>
    </row>
    <row r="119" ht="21.95" customHeight="1" spans="1:19">
      <c r="A119" s="259">
        <v>109</v>
      </c>
      <c r="B119" s="279" t="s">
        <v>264</v>
      </c>
      <c r="C119" s="279" t="s">
        <v>265</v>
      </c>
      <c r="D119" s="282" t="s">
        <v>49</v>
      </c>
      <c r="E119" s="282" t="s">
        <v>49</v>
      </c>
      <c r="F119" s="280">
        <v>13</v>
      </c>
      <c r="G119" s="280">
        <v>13</v>
      </c>
      <c r="H119" s="280">
        <v>12</v>
      </c>
      <c r="I119" s="280">
        <v>14</v>
      </c>
      <c r="J119" s="275">
        <v>0</v>
      </c>
      <c r="K119" s="275">
        <v>0</v>
      </c>
      <c r="L119" s="275">
        <f t="shared" si="21"/>
        <v>86.6666666666667</v>
      </c>
      <c r="M119" s="275">
        <v>0</v>
      </c>
      <c r="N119" s="275">
        <f t="shared" si="19"/>
        <v>43.3333333333333</v>
      </c>
      <c r="O119" s="230" t="str">
        <f t="shared" si="12"/>
        <v>N</v>
      </c>
      <c r="P119" s="230" t="str">
        <f t="shared" si="13"/>
        <v>N</v>
      </c>
      <c r="Q119" s="230" t="str">
        <f t="shared" si="14"/>
        <v>Y</v>
      </c>
      <c r="R119" s="230" t="str">
        <f t="shared" si="15"/>
        <v>N</v>
      </c>
      <c r="S119" s="230" t="str">
        <f t="shared" si="16"/>
        <v>N</v>
      </c>
    </row>
    <row r="120" ht="21.95" customHeight="1" spans="1:19">
      <c r="A120" s="259">
        <v>110</v>
      </c>
      <c r="B120" s="279" t="s">
        <v>266</v>
      </c>
      <c r="C120" s="279" t="s">
        <v>267</v>
      </c>
      <c r="D120" s="282" t="s">
        <v>49</v>
      </c>
      <c r="E120" s="282" t="s">
        <v>49</v>
      </c>
      <c r="F120" s="280">
        <v>11</v>
      </c>
      <c r="G120" s="280">
        <v>10</v>
      </c>
      <c r="H120" s="280">
        <v>10</v>
      </c>
      <c r="I120" s="280">
        <v>13</v>
      </c>
      <c r="J120" s="275">
        <v>0</v>
      </c>
      <c r="K120" s="275">
        <v>0</v>
      </c>
      <c r="L120" s="275">
        <f t="shared" si="21"/>
        <v>73.3333333333333</v>
      </c>
      <c r="M120" s="275">
        <f>H120/0.15</f>
        <v>66.6666666666667</v>
      </c>
      <c r="N120" s="275">
        <f>(G120+I120)/0.3</f>
        <v>76.6666666666667</v>
      </c>
      <c r="O120" s="230" t="str">
        <f t="shared" si="12"/>
        <v>N</v>
      </c>
      <c r="P120" s="230" t="str">
        <f t="shared" si="13"/>
        <v>N</v>
      </c>
      <c r="Q120" s="230" t="str">
        <f t="shared" si="14"/>
        <v>Y</v>
      </c>
      <c r="R120" s="230" t="str">
        <f t="shared" si="15"/>
        <v>Y</v>
      </c>
      <c r="S120" s="230" t="str">
        <f t="shared" si="16"/>
        <v>Y</v>
      </c>
    </row>
    <row r="121" ht="21.95" customHeight="1" spans="1:19">
      <c r="A121" s="259">
        <v>111</v>
      </c>
      <c r="B121" s="279" t="s">
        <v>268</v>
      </c>
      <c r="C121" s="279" t="s">
        <v>269</v>
      </c>
      <c r="D121" s="280">
        <v>9</v>
      </c>
      <c r="E121" s="280">
        <v>5</v>
      </c>
      <c r="F121" s="280">
        <v>11</v>
      </c>
      <c r="G121" s="280">
        <v>12</v>
      </c>
      <c r="H121" s="280">
        <v>14</v>
      </c>
      <c r="I121" s="280">
        <v>14</v>
      </c>
      <c r="J121" s="275">
        <f t="shared" si="17"/>
        <v>60</v>
      </c>
      <c r="K121" s="275">
        <f t="shared" si="10"/>
        <v>33.3333333333333</v>
      </c>
      <c r="L121" s="275">
        <f t="shared" si="21"/>
        <v>73.3333333333333</v>
      </c>
      <c r="M121" s="275">
        <f>H121/0.15</f>
        <v>93.3333333333333</v>
      </c>
      <c r="N121" s="275">
        <f>(G121+I121)/0.3</f>
        <v>86.6666666666667</v>
      </c>
      <c r="O121" s="230" t="str">
        <f t="shared" si="12"/>
        <v>Y</v>
      </c>
      <c r="P121" s="230" t="str">
        <f t="shared" si="13"/>
        <v>N</v>
      </c>
      <c r="Q121" s="230" t="str">
        <f t="shared" si="14"/>
        <v>Y</v>
      </c>
      <c r="R121" s="230" t="str">
        <f t="shared" si="15"/>
        <v>Y</v>
      </c>
      <c r="S121" s="230" t="str">
        <f t="shared" si="16"/>
        <v>Y</v>
      </c>
    </row>
    <row r="122" ht="15.75" spans="17:17">
      <c r="Q122" s="290"/>
    </row>
    <row r="126" ht="15.75" spans="13:19">
      <c r="M126" s="285" t="s">
        <v>282</v>
      </c>
      <c r="O126" s="286">
        <f>COUNTIF(O11:O121,"Y")</f>
        <v>54</v>
      </c>
      <c r="P126" s="286">
        <f>COUNTIF(P11:P121,"Y")</f>
        <v>70</v>
      </c>
      <c r="Q126" s="286">
        <f>COUNTIF(Q11:Q121,"Y")</f>
        <v>102</v>
      </c>
      <c r="R126" s="286">
        <f>COUNTIF(R11:R121,"Y")</f>
        <v>25</v>
      </c>
      <c r="S126" s="286">
        <f>COUNTIF(S11:S121,"Y")</f>
        <v>33</v>
      </c>
    </row>
    <row r="127" ht="20.25" spans="13:19">
      <c r="M127" s="287" t="s">
        <v>283</v>
      </c>
      <c r="O127" s="288">
        <f>(O126/111)*100</f>
        <v>48.6486486486487</v>
      </c>
      <c r="P127" s="288">
        <f t="shared" ref="P127:S127" si="22">(P126/111)*100</f>
        <v>63.0630630630631</v>
      </c>
      <c r="Q127" s="288">
        <f t="shared" si="22"/>
        <v>91.8918918918919</v>
      </c>
      <c r="R127" s="288">
        <f t="shared" si="22"/>
        <v>22.5225225225225</v>
      </c>
      <c r="S127" s="288">
        <f t="shared" si="22"/>
        <v>29.7297297297297</v>
      </c>
    </row>
    <row r="128" spans="13:19">
      <c r="M128" s="289"/>
      <c r="O128" s="289"/>
      <c r="P128" s="289"/>
      <c r="Q128" s="289"/>
      <c r="R128" s="289"/>
      <c r="S128" s="289"/>
    </row>
    <row r="129" spans="13:19">
      <c r="M129" s="289"/>
      <c r="O129" s="289"/>
      <c r="P129" s="289"/>
      <c r="Q129" s="289"/>
      <c r="R129" s="289"/>
      <c r="S129" s="289"/>
    </row>
    <row r="130" spans="13:19">
      <c r="M130" s="289"/>
      <c r="O130" s="289"/>
      <c r="P130" s="289"/>
      <c r="Q130" s="289"/>
      <c r="R130" s="289"/>
      <c r="S130" s="289"/>
    </row>
    <row r="131" ht="15.75" spans="13:19">
      <c r="M131" s="289"/>
      <c r="O131" s="291" t="s">
        <v>284</v>
      </c>
      <c r="P131" s="291" t="s">
        <v>285</v>
      </c>
      <c r="Q131" s="291" t="s">
        <v>279</v>
      </c>
      <c r="R131" s="291" t="s">
        <v>286</v>
      </c>
      <c r="S131" s="291" t="s">
        <v>44</v>
      </c>
    </row>
    <row r="132" ht="31.5" spans="13:19">
      <c r="M132" s="292" t="s">
        <v>287</v>
      </c>
      <c r="O132" s="288">
        <v>48.6486486486487</v>
      </c>
      <c r="P132" s="288">
        <v>63.0630630630631</v>
      </c>
      <c r="Q132" s="288">
        <v>91.8918918918919</v>
      </c>
      <c r="R132" s="288">
        <v>22.5225225225225</v>
      </c>
      <c r="S132" s="288">
        <v>29.7297297297297</v>
      </c>
    </row>
  </sheetData>
  <mergeCells count="15">
    <mergeCell ref="A1:S1"/>
    <mergeCell ref="A2:S2"/>
    <mergeCell ref="A3:B3"/>
    <mergeCell ref="C3:S3"/>
    <mergeCell ref="A4:F4"/>
    <mergeCell ref="G4:N4"/>
    <mergeCell ref="O4:S4"/>
    <mergeCell ref="A5:A8"/>
    <mergeCell ref="B5:B8"/>
    <mergeCell ref="C5:C8"/>
    <mergeCell ref="D5:E6"/>
    <mergeCell ref="F5:G6"/>
    <mergeCell ref="H5:I6"/>
    <mergeCell ref="J5:N6"/>
    <mergeCell ref="O5:S6"/>
  </mergeCells>
  <pageMargins left="0.7" right="0.7" top="0.75" bottom="0.75" header="0.3" footer="0.3"/>
  <pageSetup paperSize="1"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70"/>
  <sheetViews>
    <sheetView zoomScale="80" zoomScaleNormal="80" topLeftCell="A34" workbookViewId="0">
      <selection activeCell="H50" sqref="H50"/>
    </sheetView>
  </sheetViews>
  <sheetFormatPr defaultColWidth="17.1428571428571" defaultRowHeight="15.75"/>
  <cols>
    <col min="1" max="1" width="7.71428571428571" style="129" customWidth="1"/>
    <col min="2" max="2" width="32.4285714285714" style="198" customWidth="1"/>
    <col min="3" max="3" width="17.5714285714286" style="199" customWidth="1"/>
    <col min="4" max="4" width="10.1428571428571" style="129" customWidth="1"/>
    <col min="5" max="5" width="11.1428571428571" style="129" customWidth="1"/>
    <col min="6" max="6" width="12.2857142857143" style="199" customWidth="1"/>
    <col min="7" max="7" width="12" style="129" customWidth="1"/>
    <col min="8" max="8" width="13.1428571428571" style="199" customWidth="1"/>
    <col min="9" max="14" width="17.1428571428571" style="129" customWidth="1"/>
    <col min="15" max="19" width="17.1428571428571" style="198" customWidth="1"/>
    <col min="20" max="256" width="17.1428571428571" style="198"/>
    <col min="257" max="257" width="7.71428571428571" style="198" customWidth="1"/>
    <col min="258" max="258" width="32.4285714285714" style="198" customWidth="1"/>
    <col min="259" max="259" width="14.2857142857143" style="198" customWidth="1"/>
    <col min="260" max="260" width="10.1428571428571" style="198" customWidth="1"/>
    <col min="261" max="261" width="11.1428571428571" style="198" customWidth="1"/>
    <col min="262" max="262" width="12.2857142857143" style="198" customWidth="1"/>
    <col min="263" max="263" width="12" style="198" customWidth="1"/>
    <col min="264" max="264" width="13.1428571428571" style="198" customWidth="1"/>
    <col min="265" max="275" width="17.1428571428571" style="198" customWidth="1"/>
    <col min="276" max="512" width="17.1428571428571" style="198"/>
    <col min="513" max="513" width="7.71428571428571" style="198" customWidth="1"/>
    <col min="514" max="514" width="32.4285714285714" style="198" customWidth="1"/>
    <col min="515" max="515" width="14.2857142857143" style="198" customWidth="1"/>
    <col min="516" max="516" width="10.1428571428571" style="198" customWidth="1"/>
    <col min="517" max="517" width="11.1428571428571" style="198" customWidth="1"/>
    <col min="518" max="518" width="12.2857142857143" style="198" customWidth="1"/>
    <col min="519" max="519" width="12" style="198" customWidth="1"/>
    <col min="520" max="520" width="13.1428571428571" style="198" customWidth="1"/>
    <col min="521" max="531" width="17.1428571428571" style="198" customWidth="1"/>
    <col min="532" max="768" width="17.1428571428571" style="198"/>
    <col min="769" max="769" width="7.71428571428571" style="198" customWidth="1"/>
    <col min="770" max="770" width="32.4285714285714" style="198" customWidth="1"/>
    <col min="771" max="771" width="14.2857142857143" style="198" customWidth="1"/>
    <col min="772" max="772" width="10.1428571428571" style="198" customWidth="1"/>
    <col min="773" max="773" width="11.1428571428571" style="198" customWidth="1"/>
    <col min="774" max="774" width="12.2857142857143" style="198" customWidth="1"/>
    <col min="775" max="775" width="12" style="198" customWidth="1"/>
    <col min="776" max="776" width="13.1428571428571" style="198" customWidth="1"/>
    <col min="777" max="787" width="17.1428571428571" style="198" customWidth="1"/>
    <col min="788" max="1024" width="17.1428571428571" style="198"/>
    <col min="1025" max="1025" width="7.71428571428571" style="198" customWidth="1"/>
    <col min="1026" max="1026" width="32.4285714285714" style="198" customWidth="1"/>
    <col min="1027" max="1027" width="14.2857142857143" style="198" customWidth="1"/>
    <col min="1028" max="1028" width="10.1428571428571" style="198" customWidth="1"/>
    <col min="1029" max="1029" width="11.1428571428571" style="198" customWidth="1"/>
    <col min="1030" max="1030" width="12.2857142857143" style="198" customWidth="1"/>
    <col min="1031" max="1031" width="12" style="198" customWidth="1"/>
    <col min="1032" max="1032" width="13.1428571428571" style="198" customWidth="1"/>
    <col min="1033" max="1043" width="17.1428571428571" style="198" customWidth="1"/>
    <col min="1044" max="1280" width="17.1428571428571" style="198"/>
    <col min="1281" max="1281" width="7.71428571428571" style="198" customWidth="1"/>
    <col min="1282" max="1282" width="32.4285714285714" style="198" customWidth="1"/>
    <col min="1283" max="1283" width="14.2857142857143" style="198" customWidth="1"/>
    <col min="1284" max="1284" width="10.1428571428571" style="198" customWidth="1"/>
    <col min="1285" max="1285" width="11.1428571428571" style="198" customWidth="1"/>
    <col min="1286" max="1286" width="12.2857142857143" style="198" customWidth="1"/>
    <col min="1287" max="1287" width="12" style="198" customWidth="1"/>
    <col min="1288" max="1288" width="13.1428571428571" style="198" customWidth="1"/>
    <col min="1289" max="1299" width="17.1428571428571" style="198" customWidth="1"/>
    <col min="1300" max="1536" width="17.1428571428571" style="198"/>
    <col min="1537" max="1537" width="7.71428571428571" style="198" customWidth="1"/>
    <col min="1538" max="1538" width="32.4285714285714" style="198" customWidth="1"/>
    <col min="1539" max="1539" width="14.2857142857143" style="198" customWidth="1"/>
    <col min="1540" max="1540" width="10.1428571428571" style="198" customWidth="1"/>
    <col min="1541" max="1541" width="11.1428571428571" style="198" customWidth="1"/>
    <col min="1542" max="1542" width="12.2857142857143" style="198" customWidth="1"/>
    <col min="1543" max="1543" width="12" style="198" customWidth="1"/>
    <col min="1544" max="1544" width="13.1428571428571" style="198" customWidth="1"/>
    <col min="1545" max="1555" width="17.1428571428571" style="198" customWidth="1"/>
    <col min="1556" max="1792" width="17.1428571428571" style="198"/>
    <col min="1793" max="1793" width="7.71428571428571" style="198" customWidth="1"/>
    <col min="1794" max="1794" width="32.4285714285714" style="198" customWidth="1"/>
    <col min="1795" max="1795" width="14.2857142857143" style="198" customWidth="1"/>
    <col min="1796" max="1796" width="10.1428571428571" style="198" customWidth="1"/>
    <col min="1797" max="1797" width="11.1428571428571" style="198" customWidth="1"/>
    <col min="1798" max="1798" width="12.2857142857143" style="198" customWidth="1"/>
    <col min="1799" max="1799" width="12" style="198" customWidth="1"/>
    <col min="1800" max="1800" width="13.1428571428571" style="198" customWidth="1"/>
    <col min="1801" max="1811" width="17.1428571428571" style="198" customWidth="1"/>
    <col min="1812" max="2048" width="17.1428571428571" style="198"/>
    <col min="2049" max="2049" width="7.71428571428571" style="198" customWidth="1"/>
    <col min="2050" max="2050" width="32.4285714285714" style="198" customWidth="1"/>
    <col min="2051" max="2051" width="14.2857142857143" style="198" customWidth="1"/>
    <col min="2052" max="2052" width="10.1428571428571" style="198" customWidth="1"/>
    <col min="2053" max="2053" width="11.1428571428571" style="198" customWidth="1"/>
    <col min="2054" max="2054" width="12.2857142857143" style="198" customWidth="1"/>
    <col min="2055" max="2055" width="12" style="198" customWidth="1"/>
    <col min="2056" max="2056" width="13.1428571428571" style="198" customWidth="1"/>
    <col min="2057" max="2067" width="17.1428571428571" style="198" customWidth="1"/>
    <col min="2068" max="2304" width="17.1428571428571" style="198"/>
    <col min="2305" max="2305" width="7.71428571428571" style="198" customWidth="1"/>
    <col min="2306" max="2306" width="32.4285714285714" style="198" customWidth="1"/>
    <col min="2307" max="2307" width="14.2857142857143" style="198" customWidth="1"/>
    <col min="2308" max="2308" width="10.1428571428571" style="198" customWidth="1"/>
    <col min="2309" max="2309" width="11.1428571428571" style="198" customWidth="1"/>
    <col min="2310" max="2310" width="12.2857142857143" style="198" customWidth="1"/>
    <col min="2311" max="2311" width="12" style="198" customWidth="1"/>
    <col min="2312" max="2312" width="13.1428571428571" style="198" customWidth="1"/>
    <col min="2313" max="2323" width="17.1428571428571" style="198" customWidth="1"/>
    <col min="2324" max="2560" width="17.1428571428571" style="198"/>
    <col min="2561" max="2561" width="7.71428571428571" style="198" customWidth="1"/>
    <col min="2562" max="2562" width="32.4285714285714" style="198" customWidth="1"/>
    <col min="2563" max="2563" width="14.2857142857143" style="198" customWidth="1"/>
    <col min="2564" max="2564" width="10.1428571428571" style="198" customWidth="1"/>
    <col min="2565" max="2565" width="11.1428571428571" style="198" customWidth="1"/>
    <col min="2566" max="2566" width="12.2857142857143" style="198" customWidth="1"/>
    <col min="2567" max="2567" width="12" style="198" customWidth="1"/>
    <col min="2568" max="2568" width="13.1428571428571" style="198" customWidth="1"/>
    <col min="2569" max="2579" width="17.1428571428571" style="198" customWidth="1"/>
    <col min="2580" max="2816" width="17.1428571428571" style="198"/>
    <col min="2817" max="2817" width="7.71428571428571" style="198" customWidth="1"/>
    <col min="2818" max="2818" width="32.4285714285714" style="198" customWidth="1"/>
    <col min="2819" max="2819" width="14.2857142857143" style="198" customWidth="1"/>
    <col min="2820" max="2820" width="10.1428571428571" style="198" customWidth="1"/>
    <col min="2821" max="2821" width="11.1428571428571" style="198" customWidth="1"/>
    <col min="2822" max="2822" width="12.2857142857143" style="198" customWidth="1"/>
    <col min="2823" max="2823" width="12" style="198" customWidth="1"/>
    <col min="2824" max="2824" width="13.1428571428571" style="198" customWidth="1"/>
    <col min="2825" max="2835" width="17.1428571428571" style="198" customWidth="1"/>
    <col min="2836" max="3072" width="17.1428571428571" style="198"/>
    <col min="3073" max="3073" width="7.71428571428571" style="198" customWidth="1"/>
    <col min="3074" max="3074" width="32.4285714285714" style="198" customWidth="1"/>
    <col min="3075" max="3075" width="14.2857142857143" style="198" customWidth="1"/>
    <col min="3076" max="3076" width="10.1428571428571" style="198" customWidth="1"/>
    <col min="3077" max="3077" width="11.1428571428571" style="198" customWidth="1"/>
    <col min="3078" max="3078" width="12.2857142857143" style="198" customWidth="1"/>
    <col min="3079" max="3079" width="12" style="198" customWidth="1"/>
    <col min="3080" max="3080" width="13.1428571428571" style="198" customWidth="1"/>
    <col min="3081" max="3091" width="17.1428571428571" style="198" customWidth="1"/>
    <col min="3092" max="3328" width="17.1428571428571" style="198"/>
    <col min="3329" max="3329" width="7.71428571428571" style="198" customWidth="1"/>
    <col min="3330" max="3330" width="32.4285714285714" style="198" customWidth="1"/>
    <col min="3331" max="3331" width="14.2857142857143" style="198" customWidth="1"/>
    <col min="3332" max="3332" width="10.1428571428571" style="198" customWidth="1"/>
    <col min="3333" max="3333" width="11.1428571428571" style="198" customWidth="1"/>
    <col min="3334" max="3334" width="12.2857142857143" style="198" customWidth="1"/>
    <col min="3335" max="3335" width="12" style="198" customWidth="1"/>
    <col min="3336" max="3336" width="13.1428571428571" style="198" customWidth="1"/>
    <col min="3337" max="3347" width="17.1428571428571" style="198" customWidth="1"/>
    <col min="3348" max="3584" width="17.1428571428571" style="198"/>
    <col min="3585" max="3585" width="7.71428571428571" style="198" customWidth="1"/>
    <col min="3586" max="3586" width="32.4285714285714" style="198" customWidth="1"/>
    <col min="3587" max="3587" width="14.2857142857143" style="198" customWidth="1"/>
    <col min="3588" max="3588" width="10.1428571428571" style="198" customWidth="1"/>
    <col min="3589" max="3589" width="11.1428571428571" style="198" customWidth="1"/>
    <col min="3590" max="3590" width="12.2857142857143" style="198" customWidth="1"/>
    <col min="3591" max="3591" width="12" style="198" customWidth="1"/>
    <col min="3592" max="3592" width="13.1428571428571" style="198" customWidth="1"/>
    <col min="3593" max="3603" width="17.1428571428571" style="198" customWidth="1"/>
    <col min="3604" max="3840" width="17.1428571428571" style="198"/>
    <col min="3841" max="3841" width="7.71428571428571" style="198" customWidth="1"/>
    <col min="3842" max="3842" width="32.4285714285714" style="198" customWidth="1"/>
    <col min="3843" max="3843" width="14.2857142857143" style="198" customWidth="1"/>
    <col min="3844" max="3844" width="10.1428571428571" style="198" customWidth="1"/>
    <col min="3845" max="3845" width="11.1428571428571" style="198" customWidth="1"/>
    <col min="3846" max="3846" width="12.2857142857143" style="198" customWidth="1"/>
    <col min="3847" max="3847" width="12" style="198" customWidth="1"/>
    <col min="3848" max="3848" width="13.1428571428571" style="198" customWidth="1"/>
    <col min="3849" max="3859" width="17.1428571428571" style="198" customWidth="1"/>
    <col min="3860" max="4096" width="17.1428571428571" style="198"/>
    <col min="4097" max="4097" width="7.71428571428571" style="198" customWidth="1"/>
    <col min="4098" max="4098" width="32.4285714285714" style="198" customWidth="1"/>
    <col min="4099" max="4099" width="14.2857142857143" style="198" customWidth="1"/>
    <col min="4100" max="4100" width="10.1428571428571" style="198" customWidth="1"/>
    <col min="4101" max="4101" width="11.1428571428571" style="198" customWidth="1"/>
    <col min="4102" max="4102" width="12.2857142857143" style="198" customWidth="1"/>
    <col min="4103" max="4103" width="12" style="198" customWidth="1"/>
    <col min="4104" max="4104" width="13.1428571428571" style="198" customWidth="1"/>
    <col min="4105" max="4115" width="17.1428571428571" style="198" customWidth="1"/>
    <col min="4116" max="4352" width="17.1428571428571" style="198"/>
    <col min="4353" max="4353" width="7.71428571428571" style="198" customWidth="1"/>
    <col min="4354" max="4354" width="32.4285714285714" style="198" customWidth="1"/>
    <col min="4355" max="4355" width="14.2857142857143" style="198" customWidth="1"/>
    <col min="4356" max="4356" width="10.1428571428571" style="198" customWidth="1"/>
    <col min="4357" max="4357" width="11.1428571428571" style="198" customWidth="1"/>
    <col min="4358" max="4358" width="12.2857142857143" style="198" customWidth="1"/>
    <col min="4359" max="4359" width="12" style="198" customWidth="1"/>
    <col min="4360" max="4360" width="13.1428571428571" style="198" customWidth="1"/>
    <col min="4361" max="4371" width="17.1428571428571" style="198" customWidth="1"/>
    <col min="4372" max="4608" width="17.1428571428571" style="198"/>
    <col min="4609" max="4609" width="7.71428571428571" style="198" customWidth="1"/>
    <col min="4610" max="4610" width="32.4285714285714" style="198" customWidth="1"/>
    <col min="4611" max="4611" width="14.2857142857143" style="198" customWidth="1"/>
    <col min="4612" max="4612" width="10.1428571428571" style="198" customWidth="1"/>
    <col min="4613" max="4613" width="11.1428571428571" style="198" customWidth="1"/>
    <col min="4614" max="4614" width="12.2857142857143" style="198" customWidth="1"/>
    <col min="4615" max="4615" width="12" style="198" customWidth="1"/>
    <col min="4616" max="4616" width="13.1428571428571" style="198" customWidth="1"/>
    <col min="4617" max="4627" width="17.1428571428571" style="198" customWidth="1"/>
    <col min="4628" max="4864" width="17.1428571428571" style="198"/>
    <col min="4865" max="4865" width="7.71428571428571" style="198" customWidth="1"/>
    <col min="4866" max="4866" width="32.4285714285714" style="198" customWidth="1"/>
    <col min="4867" max="4867" width="14.2857142857143" style="198" customWidth="1"/>
    <col min="4868" max="4868" width="10.1428571428571" style="198" customWidth="1"/>
    <col min="4869" max="4869" width="11.1428571428571" style="198" customWidth="1"/>
    <col min="4870" max="4870" width="12.2857142857143" style="198" customWidth="1"/>
    <col min="4871" max="4871" width="12" style="198" customWidth="1"/>
    <col min="4872" max="4872" width="13.1428571428571" style="198" customWidth="1"/>
    <col min="4873" max="4883" width="17.1428571428571" style="198" customWidth="1"/>
    <col min="4884" max="5120" width="17.1428571428571" style="198"/>
    <col min="5121" max="5121" width="7.71428571428571" style="198" customWidth="1"/>
    <col min="5122" max="5122" width="32.4285714285714" style="198" customWidth="1"/>
    <col min="5123" max="5123" width="14.2857142857143" style="198" customWidth="1"/>
    <col min="5124" max="5124" width="10.1428571428571" style="198" customWidth="1"/>
    <col min="5125" max="5125" width="11.1428571428571" style="198" customWidth="1"/>
    <col min="5126" max="5126" width="12.2857142857143" style="198" customWidth="1"/>
    <col min="5127" max="5127" width="12" style="198" customWidth="1"/>
    <col min="5128" max="5128" width="13.1428571428571" style="198" customWidth="1"/>
    <col min="5129" max="5139" width="17.1428571428571" style="198" customWidth="1"/>
    <col min="5140" max="5376" width="17.1428571428571" style="198"/>
    <col min="5377" max="5377" width="7.71428571428571" style="198" customWidth="1"/>
    <col min="5378" max="5378" width="32.4285714285714" style="198" customWidth="1"/>
    <col min="5379" max="5379" width="14.2857142857143" style="198" customWidth="1"/>
    <col min="5380" max="5380" width="10.1428571428571" style="198" customWidth="1"/>
    <col min="5381" max="5381" width="11.1428571428571" style="198" customWidth="1"/>
    <col min="5382" max="5382" width="12.2857142857143" style="198" customWidth="1"/>
    <col min="5383" max="5383" width="12" style="198" customWidth="1"/>
    <col min="5384" max="5384" width="13.1428571428571" style="198" customWidth="1"/>
    <col min="5385" max="5395" width="17.1428571428571" style="198" customWidth="1"/>
    <col min="5396" max="5632" width="17.1428571428571" style="198"/>
    <col min="5633" max="5633" width="7.71428571428571" style="198" customWidth="1"/>
    <col min="5634" max="5634" width="32.4285714285714" style="198" customWidth="1"/>
    <col min="5635" max="5635" width="14.2857142857143" style="198" customWidth="1"/>
    <col min="5636" max="5636" width="10.1428571428571" style="198" customWidth="1"/>
    <col min="5637" max="5637" width="11.1428571428571" style="198" customWidth="1"/>
    <col min="5638" max="5638" width="12.2857142857143" style="198" customWidth="1"/>
    <col min="5639" max="5639" width="12" style="198" customWidth="1"/>
    <col min="5640" max="5640" width="13.1428571428571" style="198" customWidth="1"/>
    <col min="5641" max="5651" width="17.1428571428571" style="198" customWidth="1"/>
    <col min="5652" max="5888" width="17.1428571428571" style="198"/>
    <col min="5889" max="5889" width="7.71428571428571" style="198" customWidth="1"/>
    <col min="5890" max="5890" width="32.4285714285714" style="198" customWidth="1"/>
    <col min="5891" max="5891" width="14.2857142857143" style="198" customWidth="1"/>
    <col min="5892" max="5892" width="10.1428571428571" style="198" customWidth="1"/>
    <col min="5893" max="5893" width="11.1428571428571" style="198" customWidth="1"/>
    <col min="5894" max="5894" width="12.2857142857143" style="198" customWidth="1"/>
    <col min="5895" max="5895" width="12" style="198" customWidth="1"/>
    <col min="5896" max="5896" width="13.1428571428571" style="198" customWidth="1"/>
    <col min="5897" max="5907" width="17.1428571428571" style="198" customWidth="1"/>
    <col min="5908" max="6144" width="17.1428571428571" style="198"/>
    <col min="6145" max="6145" width="7.71428571428571" style="198" customWidth="1"/>
    <col min="6146" max="6146" width="32.4285714285714" style="198" customWidth="1"/>
    <col min="6147" max="6147" width="14.2857142857143" style="198" customWidth="1"/>
    <col min="6148" max="6148" width="10.1428571428571" style="198" customWidth="1"/>
    <col min="6149" max="6149" width="11.1428571428571" style="198" customWidth="1"/>
    <col min="6150" max="6150" width="12.2857142857143" style="198" customWidth="1"/>
    <col min="6151" max="6151" width="12" style="198" customWidth="1"/>
    <col min="6152" max="6152" width="13.1428571428571" style="198" customWidth="1"/>
    <col min="6153" max="6163" width="17.1428571428571" style="198" customWidth="1"/>
    <col min="6164" max="6400" width="17.1428571428571" style="198"/>
    <col min="6401" max="6401" width="7.71428571428571" style="198" customWidth="1"/>
    <col min="6402" max="6402" width="32.4285714285714" style="198" customWidth="1"/>
    <col min="6403" max="6403" width="14.2857142857143" style="198" customWidth="1"/>
    <col min="6404" max="6404" width="10.1428571428571" style="198" customWidth="1"/>
    <col min="6405" max="6405" width="11.1428571428571" style="198" customWidth="1"/>
    <col min="6406" max="6406" width="12.2857142857143" style="198" customWidth="1"/>
    <col min="6407" max="6407" width="12" style="198" customWidth="1"/>
    <col min="6408" max="6408" width="13.1428571428571" style="198" customWidth="1"/>
    <col min="6409" max="6419" width="17.1428571428571" style="198" customWidth="1"/>
    <col min="6420" max="6656" width="17.1428571428571" style="198"/>
    <col min="6657" max="6657" width="7.71428571428571" style="198" customWidth="1"/>
    <col min="6658" max="6658" width="32.4285714285714" style="198" customWidth="1"/>
    <col min="6659" max="6659" width="14.2857142857143" style="198" customWidth="1"/>
    <col min="6660" max="6660" width="10.1428571428571" style="198" customWidth="1"/>
    <col min="6661" max="6661" width="11.1428571428571" style="198" customWidth="1"/>
    <col min="6662" max="6662" width="12.2857142857143" style="198" customWidth="1"/>
    <col min="6663" max="6663" width="12" style="198" customWidth="1"/>
    <col min="6664" max="6664" width="13.1428571428571" style="198" customWidth="1"/>
    <col min="6665" max="6675" width="17.1428571428571" style="198" customWidth="1"/>
    <col min="6676" max="6912" width="17.1428571428571" style="198"/>
    <col min="6913" max="6913" width="7.71428571428571" style="198" customWidth="1"/>
    <col min="6914" max="6914" width="32.4285714285714" style="198" customWidth="1"/>
    <col min="6915" max="6915" width="14.2857142857143" style="198" customWidth="1"/>
    <col min="6916" max="6916" width="10.1428571428571" style="198" customWidth="1"/>
    <col min="6917" max="6917" width="11.1428571428571" style="198" customWidth="1"/>
    <col min="6918" max="6918" width="12.2857142857143" style="198" customWidth="1"/>
    <col min="6919" max="6919" width="12" style="198" customWidth="1"/>
    <col min="6920" max="6920" width="13.1428571428571" style="198" customWidth="1"/>
    <col min="6921" max="6931" width="17.1428571428571" style="198" customWidth="1"/>
    <col min="6932" max="7168" width="17.1428571428571" style="198"/>
    <col min="7169" max="7169" width="7.71428571428571" style="198" customWidth="1"/>
    <col min="7170" max="7170" width="32.4285714285714" style="198" customWidth="1"/>
    <col min="7171" max="7171" width="14.2857142857143" style="198" customWidth="1"/>
    <col min="7172" max="7172" width="10.1428571428571" style="198" customWidth="1"/>
    <col min="7173" max="7173" width="11.1428571428571" style="198" customWidth="1"/>
    <col min="7174" max="7174" width="12.2857142857143" style="198" customWidth="1"/>
    <col min="7175" max="7175" width="12" style="198" customWidth="1"/>
    <col min="7176" max="7176" width="13.1428571428571" style="198" customWidth="1"/>
    <col min="7177" max="7187" width="17.1428571428571" style="198" customWidth="1"/>
    <col min="7188" max="7424" width="17.1428571428571" style="198"/>
    <col min="7425" max="7425" width="7.71428571428571" style="198" customWidth="1"/>
    <col min="7426" max="7426" width="32.4285714285714" style="198" customWidth="1"/>
    <col min="7427" max="7427" width="14.2857142857143" style="198" customWidth="1"/>
    <col min="7428" max="7428" width="10.1428571428571" style="198" customWidth="1"/>
    <col min="7429" max="7429" width="11.1428571428571" style="198" customWidth="1"/>
    <col min="7430" max="7430" width="12.2857142857143" style="198" customWidth="1"/>
    <col min="7431" max="7431" width="12" style="198" customWidth="1"/>
    <col min="7432" max="7432" width="13.1428571428571" style="198" customWidth="1"/>
    <col min="7433" max="7443" width="17.1428571428571" style="198" customWidth="1"/>
    <col min="7444" max="7680" width="17.1428571428571" style="198"/>
    <col min="7681" max="7681" width="7.71428571428571" style="198" customWidth="1"/>
    <col min="7682" max="7682" width="32.4285714285714" style="198" customWidth="1"/>
    <col min="7683" max="7683" width="14.2857142857143" style="198" customWidth="1"/>
    <col min="7684" max="7684" width="10.1428571428571" style="198" customWidth="1"/>
    <col min="7685" max="7685" width="11.1428571428571" style="198" customWidth="1"/>
    <col min="7686" max="7686" width="12.2857142857143" style="198" customWidth="1"/>
    <col min="7687" max="7687" width="12" style="198" customWidth="1"/>
    <col min="7688" max="7688" width="13.1428571428571" style="198" customWidth="1"/>
    <col min="7689" max="7699" width="17.1428571428571" style="198" customWidth="1"/>
    <col min="7700" max="7936" width="17.1428571428571" style="198"/>
    <col min="7937" max="7937" width="7.71428571428571" style="198" customWidth="1"/>
    <col min="7938" max="7938" width="32.4285714285714" style="198" customWidth="1"/>
    <col min="7939" max="7939" width="14.2857142857143" style="198" customWidth="1"/>
    <col min="7940" max="7940" width="10.1428571428571" style="198" customWidth="1"/>
    <col min="7941" max="7941" width="11.1428571428571" style="198" customWidth="1"/>
    <col min="7942" max="7942" width="12.2857142857143" style="198" customWidth="1"/>
    <col min="7943" max="7943" width="12" style="198" customWidth="1"/>
    <col min="7944" max="7944" width="13.1428571428571" style="198" customWidth="1"/>
    <col min="7945" max="7955" width="17.1428571428571" style="198" customWidth="1"/>
    <col min="7956" max="8192" width="17.1428571428571" style="198"/>
    <col min="8193" max="8193" width="7.71428571428571" style="198" customWidth="1"/>
    <col min="8194" max="8194" width="32.4285714285714" style="198" customWidth="1"/>
    <col min="8195" max="8195" width="14.2857142857143" style="198" customWidth="1"/>
    <col min="8196" max="8196" width="10.1428571428571" style="198" customWidth="1"/>
    <col min="8197" max="8197" width="11.1428571428571" style="198" customWidth="1"/>
    <col min="8198" max="8198" width="12.2857142857143" style="198" customWidth="1"/>
    <col min="8199" max="8199" width="12" style="198" customWidth="1"/>
    <col min="8200" max="8200" width="13.1428571428571" style="198" customWidth="1"/>
    <col min="8201" max="8211" width="17.1428571428571" style="198" customWidth="1"/>
    <col min="8212" max="8448" width="17.1428571428571" style="198"/>
    <col min="8449" max="8449" width="7.71428571428571" style="198" customWidth="1"/>
    <col min="8450" max="8450" width="32.4285714285714" style="198" customWidth="1"/>
    <col min="8451" max="8451" width="14.2857142857143" style="198" customWidth="1"/>
    <col min="8452" max="8452" width="10.1428571428571" style="198" customWidth="1"/>
    <col min="8453" max="8453" width="11.1428571428571" style="198" customWidth="1"/>
    <col min="8454" max="8454" width="12.2857142857143" style="198" customWidth="1"/>
    <col min="8455" max="8455" width="12" style="198" customWidth="1"/>
    <col min="8456" max="8456" width="13.1428571428571" style="198" customWidth="1"/>
    <col min="8457" max="8467" width="17.1428571428571" style="198" customWidth="1"/>
    <col min="8468" max="8704" width="17.1428571428571" style="198"/>
    <col min="8705" max="8705" width="7.71428571428571" style="198" customWidth="1"/>
    <col min="8706" max="8706" width="32.4285714285714" style="198" customWidth="1"/>
    <col min="8707" max="8707" width="14.2857142857143" style="198" customWidth="1"/>
    <col min="8708" max="8708" width="10.1428571428571" style="198" customWidth="1"/>
    <col min="8709" max="8709" width="11.1428571428571" style="198" customWidth="1"/>
    <col min="8710" max="8710" width="12.2857142857143" style="198" customWidth="1"/>
    <col min="8711" max="8711" width="12" style="198" customWidth="1"/>
    <col min="8712" max="8712" width="13.1428571428571" style="198" customWidth="1"/>
    <col min="8713" max="8723" width="17.1428571428571" style="198" customWidth="1"/>
    <col min="8724" max="8960" width="17.1428571428571" style="198"/>
    <col min="8961" max="8961" width="7.71428571428571" style="198" customWidth="1"/>
    <col min="8962" max="8962" width="32.4285714285714" style="198" customWidth="1"/>
    <col min="8963" max="8963" width="14.2857142857143" style="198" customWidth="1"/>
    <col min="8964" max="8964" width="10.1428571428571" style="198" customWidth="1"/>
    <col min="8965" max="8965" width="11.1428571428571" style="198" customWidth="1"/>
    <col min="8966" max="8966" width="12.2857142857143" style="198" customWidth="1"/>
    <col min="8967" max="8967" width="12" style="198" customWidth="1"/>
    <col min="8968" max="8968" width="13.1428571428571" style="198" customWidth="1"/>
    <col min="8969" max="8979" width="17.1428571428571" style="198" customWidth="1"/>
    <col min="8980" max="9216" width="17.1428571428571" style="198"/>
    <col min="9217" max="9217" width="7.71428571428571" style="198" customWidth="1"/>
    <col min="9218" max="9218" width="32.4285714285714" style="198" customWidth="1"/>
    <col min="9219" max="9219" width="14.2857142857143" style="198" customWidth="1"/>
    <col min="9220" max="9220" width="10.1428571428571" style="198" customWidth="1"/>
    <col min="9221" max="9221" width="11.1428571428571" style="198" customWidth="1"/>
    <col min="9222" max="9222" width="12.2857142857143" style="198" customWidth="1"/>
    <col min="9223" max="9223" width="12" style="198" customWidth="1"/>
    <col min="9224" max="9224" width="13.1428571428571" style="198" customWidth="1"/>
    <col min="9225" max="9235" width="17.1428571428571" style="198" customWidth="1"/>
    <col min="9236" max="9472" width="17.1428571428571" style="198"/>
    <col min="9473" max="9473" width="7.71428571428571" style="198" customWidth="1"/>
    <col min="9474" max="9474" width="32.4285714285714" style="198" customWidth="1"/>
    <col min="9475" max="9475" width="14.2857142857143" style="198" customWidth="1"/>
    <col min="9476" max="9476" width="10.1428571428571" style="198" customWidth="1"/>
    <col min="9477" max="9477" width="11.1428571428571" style="198" customWidth="1"/>
    <col min="9478" max="9478" width="12.2857142857143" style="198" customWidth="1"/>
    <col min="9479" max="9479" width="12" style="198" customWidth="1"/>
    <col min="9480" max="9480" width="13.1428571428571" style="198" customWidth="1"/>
    <col min="9481" max="9491" width="17.1428571428571" style="198" customWidth="1"/>
    <col min="9492" max="9728" width="17.1428571428571" style="198"/>
    <col min="9729" max="9729" width="7.71428571428571" style="198" customWidth="1"/>
    <col min="9730" max="9730" width="32.4285714285714" style="198" customWidth="1"/>
    <col min="9731" max="9731" width="14.2857142857143" style="198" customWidth="1"/>
    <col min="9732" max="9732" width="10.1428571428571" style="198" customWidth="1"/>
    <col min="9733" max="9733" width="11.1428571428571" style="198" customWidth="1"/>
    <col min="9734" max="9734" width="12.2857142857143" style="198" customWidth="1"/>
    <col min="9735" max="9735" width="12" style="198" customWidth="1"/>
    <col min="9736" max="9736" width="13.1428571428571" style="198" customWidth="1"/>
    <col min="9737" max="9747" width="17.1428571428571" style="198" customWidth="1"/>
    <col min="9748" max="9984" width="17.1428571428571" style="198"/>
    <col min="9985" max="9985" width="7.71428571428571" style="198" customWidth="1"/>
    <col min="9986" max="9986" width="32.4285714285714" style="198" customWidth="1"/>
    <col min="9987" max="9987" width="14.2857142857143" style="198" customWidth="1"/>
    <col min="9988" max="9988" width="10.1428571428571" style="198" customWidth="1"/>
    <col min="9989" max="9989" width="11.1428571428571" style="198" customWidth="1"/>
    <col min="9990" max="9990" width="12.2857142857143" style="198" customWidth="1"/>
    <col min="9991" max="9991" width="12" style="198" customWidth="1"/>
    <col min="9992" max="9992" width="13.1428571428571" style="198" customWidth="1"/>
    <col min="9993" max="10003" width="17.1428571428571" style="198" customWidth="1"/>
    <col min="10004" max="10240" width="17.1428571428571" style="198"/>
    <col min="10241" max="10241" width="7.71428571428571" style="198" customWidth="1"/>
    <col min="10242" max="10242" width="32.4285714285714" style="198" customWidth="1"/>
    <col min="10243" max="10243" width="14.2857142857143" style="198" customWidth="1"/>
    <col min="10244" max="10244" width="10.1428571428571" style="198" customWidth="1"/>
    <col min="10245" max="10245" width="11.1428571428571" style="198" customWidth="1"/>
    <col min="10246" max="10246" width="12.2857142857143" style="198" customWidth="1"/>
    <col min="10247" max="10247" width="12" style="198" customWidth="1"/>
    <col min="10248" max="10248" width="13.1428571428571" style="198" customWidth="1"/>
    <col min="10249" max="10259" width="17.1428571428571" style="198" customWidth="1"/>
    <col min="10260" max="10496" width="17.1428571428571" style="198"/>
    <col min="10497" max="10497" width="7.71428571428571" style="198" customWidth="1"/>
    <col min="10498" max="10498" width="32.4285714285714" style="198" customWidth="1"/>
    <col min="10499" max="10499" width="14.2857142857143" style="198" customWidth="1"/>
    <col min="10500" max="10500" width="10.1428571428571" style="198" customWidth="1"/>
    <col min="10501" max="10501" width="11.1428571428571" style="198" customWidth="1"/>
    <col min="10502" max="10502" width="12.2857142857143" style="198" customWidth="1"/>
    <col min="10503" max="10503" width="12" style="198" customWidth="1"/>
    <col min="10504" max="10504" width="13.1428571428571" style="198" customWidth="1"/>
    <col min="10505" max="10515" width="17.1428571428571" style="198" customWidth="1"/>
    <col min="10516" max="10752" width="17.1428571428571" style="198"/>
    <col min="10753" max="10753" width="7.71428571428571" style="198" customWidth="1"/>
    <col min="10754" max="10754" width="32.4285714285714" style="198" customWidth="1"/>
    <col min="10755" max="10755" width="14.2857142857143" style="198" customWidth="1"/>
    <col min="10756" max="10756" width="10.1428571428571" style="198" customWidth="1"/>
    <col min="10757" max="10757" width="11.1428571428571" style="198" customWidth="1"/>
    <col min="10758" max="10758" width="12.2857142857143" style="198" customWidth="1"/>
    <col min="10759" max="10759" width="12" style="198" customWidth="1"/>
    <col min="10760" max="10760" width="13.1428571428571" style="198" customWidth="1"/>
    <col min="10761" max="10771" width="17.1428571428571" style="198" customWidth="1"/>
    <col min="10772" max="11008" width="17.1428571428571" style="198"/>
    <col min="11009" max="11009" width="7.71428571428571" style="198" customWidth="1"/>
    <col min="11010" max="11010" width="32.4285714285714" style="198" customWidth="1"/>
    <col min="11011" max="11011" width="14.2857142857143" style="198" customWidth="1"/>
    <col min="11012" max="11012" width="10.1428571428571" style="198" customWidth="1"/>
    <col min="11013" max="11013" width="11.1428571428571" style="198" customWidth="1"/>
    <col min="11014" max="11014" width="12.2857142857143" style="198" customWidth="1"/>
    <col min="11015" max="11015" width="12" style="198" customWidth="1"/>
    <col min="11016" max="11016" width="13.1428571428571" style="198" customWidth="1"/>
    <col min="11017" max="11027" width="17.1428571428571" style="198" customWidth="1"/>
    <col min="11028" max="11264" width="17.1428571428571" style="198"/>
    <col min="11265" max="11265" width="7.71428571428571" style="198" customWidth="1"/>
    <col min="11266" max="11266" width="32.4285714285714" style="198" customWidth="1"/>
    <col min="11267" max="11267" width="14.2857142857143" style="198" customWidth="1"/>
    <col min="11268" max="11268" width="10.1428571428571" style="198" customWidth="1"/>
    <col min="11269" max="11269" width="11.1428571428571" style="198" customWidth="1"/>
    <col min="11270" max="11270" width="12.2857142857143" style="198" customWidth="1"/>
    <col min="11271" max="11271" width="12" style="198" customWidth="1"/>
    <col min="11272" max="11272" width="13.1428571428571" style="198" customWidth="1"/>
    <col min="11273" max="11283" width="17.1428571428571" style="198" customWidth="1"/>
    <col min="11284" max="11520" width="17.1428571428571" style="198"/>
    <col min="11521" max="11521" width="7.71428571428571" style="198" customWidth="1"/>
    <col min="11522" max="11522" width="32.4285714285714" style="198" customWidth="1"/>
    <col min="11523" max="11523" width="14.2857142857143" style="198" customWidth="1"/>
    <col min="11524" max="11524" width="10.1428571428571" style="198" customWidth="1"/>
    <col min="11525" max="11525" width="11.1428571428571" style="198" customWidth="1"/>
    <col min="11526" max="11526" width="12.2857142857143" style="198" customWidth="1"/>
    <col min="11527" max="11527" width="12" style="198" customWidth="1"/>
    <col min="11528" max="11528" width="13.1428571428571" style="198" customWidth="1"/>
    <col min="11529" max="11539" width="17.1428571428571" style="198" customWidth="1"/>
    <col min="11540" max="11776" width="17.1428571428571" style="198"/>
    <col min="11777" max="11777" width="7.71428571428571" style="198" customWidth="1"/>
    <col min="11778" max="11778" width="32.4285714285714" style="198" customWidth="1"/>
    <col min="11779" max="11779" width="14.2857142857143" style="198" customWidth="1"/>
    <col min="11780" max="11780" width="10.1428571428571" style="198" customWidth="1"/>
    <col min="11781" max="11781" width="11.1428571428571" style="198" customWidth="1"/>
    <col min="11782" max="11782" width="12.2857142857143" style="198" customWidth="1"/>
    <col min="11783" max="11783" width="12" style="198" customWidth="1"/>
    <col min="11784" max="11784" width="13.1428571428571" style="198" customWidth="1"/>
    <col min="11785" max="11795" width="17.1428571428571" style="198" customWidth="1"/>
    <col min="11796" max="12032" width="17.1428571428571" style="198"/>
    <col min="12033" max="12033" width="7.71428571428571" style="198" customWidth="1"/>
    <col min="12034" max="12034" width="32.4285714285714" style="198" customWidth="1"/>
    <col min="12035" max="12035" width="14.2857142857143" style="198" customWidth="1"/>
    <col min="12036" max="12036" width="10.1428571428571" style="198" customWidth="1"/>
    <col min="12037" max="12037" width="11.1428571428571" style="198" customWidth="1"/>
    <col min="12038" max="12038" width="12.2857142857143" style="198" customWidth="1"/>
    <col min="12039" max="12039" width="12" style="198" customWidth="1"/>
    <col min="12040" max="12040" width="13.1428571428571" style="198" customWidth="1"/>
    <col min="12041" max="12051" width="17.1428571428571" style="198" customWidth="1"/>
    <col min="12052" max="12288" width="17.1428571428571" style="198"/>
    <col min="12289" max="12289" width="7.71428571428571" style="198" customWidth="1"/>
    <col min="12290" max="12290" width="32.4285714285714" style="198" customWidth="1"/>
    <col min="12291" max="12291" width="14.2857142857143" style="198" customWidth="1"/>
    <col min="12292" max="12292" width="10.1428571428571" style="198" customWidth="1"/>
    <col min="12293" max="12293" width="11.1428571428571" style="198" customWidth="1"/>
    <col min="12294" max="12294" width="12.2857142857143" style="198" customWidth="1"/>
    <col min="12295" max="12295" width="12" style="198" customWidth="1"/>
    <col min="12296" max="12296" width="13.1428571428571" style="198" customWidth="1"/>
    <col min="12297" max="12307" width="17.1428571428571" style="198" customWidth="1"/>
    <col min="12308" max="12544" width="17.1428571428571" style="198"/>
    <col min="12545" max="12545" width="7.71428571428571" style="198" customWidth="1"/>
    <col min="12546" max="12546" width="32.4285714285714" style="198" customWidth="1"/>
    <col min="12547" max="12547" width="14.2857142857143" style="198" customWidth="1"/>
    <col min="12548" max="12548" width="10.1428571428571" style="198" customWidth="1"/>
    <col min="12549" max="12549" width="11.1428571428571" style="198" customWidth="1"/>
    <col min="12550" max="12550" width="12.2857142857143" style="198" customWidth="1"/>
    <col min="12551" max="12551" width="12" style="198" customWidth="1"/>
    <col min="12552" max="12552" width="13.1428571428571" style="198" customWidth="1"/>
    <col min="12553" max="12563" width="17.1428571428571" style="198" customWidth="1"/>
    <col min="12564" max="12800" width="17.1428571428571" style="198"/>
    <col min="12801" max="12801" width="7.71428571428571" style="198" customWidth="1"/>
    <col min="12802" max="12802" width="32.4285714285714" style="198" customWidth="1"/>
    <col min="12803" max="12803" width="14.2857142857143" style="198" customWidth="1"/>
    <col min="12804" max="12804" width="10.1428571428571" style="198" customWidth="1"/>
    <col min="12805" max="12805" width="11.1428571428571" style="198" customWidth="1"/>
    <col min="12806" max="12806" width="12.2857142857143" style="198" customWidth="1"/>
    <col min="12807" max="12807" width="12" style="198" customWidth="1"/>
    <col min="12808" max="12808" width="13.1428571428571" style="198" customWidth="1"/>
    <col min="12809" max="12819" width="17.1428571428571" style="198" customWidth="1"/>
    <col min="12820" max="13056" width="17.1428571428571" style="198"/>
    <col min="13057" max="13057" width="7.71428571428571" style="198" customWidth="1"/>
    <col min="13058" max="13058" width="32.4285714285714" style="198" customWidth="1"/>
    <col min="13059" max="13059" width="14.2857142857143" style="198" customWidth="1"/>
    <col min="13060" max="13060" width="10.1428571428571" style="198" customWidth="1"/>
    <col min="13061" max="13061" width="11.1428571428571" style="198" customWidth="1"/>
    <col min="13062" max="13062" width="12.2857142857143" style="198" customWidth="1"/>
    <col min="13063" max="13063" width="12" style="198" customWidth="1"/>
    <col min="13064" max="13064" width="13.1428571428571" style="198" customWidth="1"/>
    <col min="13065" max="13075" width="17.1428571428571" style="198" customWidth="1"/>
    <col min="13076" max="13312" width="17.1428571428571" style="198"/>
    <col min="13313" max="13313" width="7.71428571428571" style="198" customWidth="1"/>
    <col min="13314" max="13314" width="32.4285714285714" style="198" customWidth="1"/>
    <col min="13315" max="13315" width="14.2857142857143" style="198" customWidth="1"/>
    <col min="13316" max="13316" width="10.1428571428571" style="198" customWidth="1"/>
    <col min="13317" max="13317" width="11.1428571428571" style="198" customWidth="1"/>
    <col min="13318" max="13318" width="12.2857142857143" style="198" customWidth="1"/>
    <col min="13319" max="13319" width="12" style="198" customWidth="1"/>
    <col min="13320" max="13320" width="13.1428571428571" style="198" customWidth="1"/>
    <col min="13321" max="13331" width="17.1428571428571" style="198" customWidth="1"/>
    <col min="13332" max="13568" width="17.1428571428571" style="198"/>
    <col min="13569" max="13569" width="7.71428571428571" style="198" customWidth="1"/>
    <col min="13570" max="13570" width="32.4285714285714" style="198" customWidth="1"/>
    <col min="13571" max="13571" width="14.2857142857143" style="198" customWidth="1"/>
    <col min="13572" max="13572" width="10.1428571428571" style="198" customWidth="1"/>
    <col min="13573" max="13573" width="11.1428571428571" style="198" customWidth="1"/>
    <col min="13574" max="13574" width="12.2857142857143" style="198" customWidth="1"/>
    <col min="13575" max="13575" width="12" style="198" customWidth="1"/>
    <col min="13576" max="13576" width="13.1428571428571" style="198" customWidth="1"/>
    <col min="13577" max="13587" width="17.1428571428571" style="198" customWidth="1"/>
    <col min="13588" max="13824" width="17.1428571428571" style="198"/>
    <col min="13825" max="13825" width="7.71428571428571" style="198" customWidth="1"/>
    <col min="13826" max="13826" width="32.4285714285714" style="198" customWidth="1"/>
    <col min="13827" max="13827" width="14.2857142857143" style="198" customWidth="1"/>
    <col min="13828" max="13828" width="10.1428571428571" style="198" customWidth="1"/>
    <col min="13829" max="13829" width="11.1428571428571" style="198" customWidth="1"/>
    <col min="13830" max="13830" width="12.2857142857143" style="198" customWidth="1"/>
    <col min="13831" max="13831" width="12" style="198" customWidth="1"/>
    <col min="13832" max="13832" width="13.1428571428571" style="198" customWidth="1"/>
    <col min="13833" max="13843" width="17.1428571428571" style="198" customWidth="1"/>
    <col min="13844" max="14080" width="17.1428571428571" style="198"/>
    <col min="14081" max="14081" width="7.71428571428571" style="198" customWidth="1"/>
    <col min="14082" max="14082" width="32.4285714285714" style="198" customWidth="1"/>
    <col min="14083" max="14083" width="14.2857142857143" style="198" customWidth="1"/>
    <col min="14084" max="14084" width="10.1428571428571" style="198" customWidth="1"/>
    <col min="14085" max="14085" width="11.1428571428571" style="198" customWidth="1"/>
    <col min="14086" max="14086" width="12.2857142857143" style="198" customWidth="1"/>
    <col min="14087" max="14087" width="12" style="198" customWidth="1"/>
    <col min="14088" max="14088" width="13.1428571428571" style="198" customWidth="1"/>
    <col min="14089" max="14099" width="17.1428571428571" style="198" customWidth="1"/>
    <col min="14100" max="14336" width="17.1428571428571" style="198"/>
    <col min="14337" max="14337" width="7.71428571428571" style="198" customWidth="1"/>
    <col min="14338" max="14338" width="32.4285714285714" style="198" customWidth="1"/>
    <col min="14339" max="14339" width="14.2857142857143" style="198" customWidth="1"/>
    <col min="14340" max="14340" width="10.1428571428571" style="198" customWidth="1"/>
    <col min="14341" max="14341" width="11.1428571428571" style="198" customWidth="1"/>
    <col min="14342" max="14342" width="12.2857142857143" style="198" customWidth="1"/>
    <col min="14343" max="14343" width="12" style="198" customWidth="1"/>
    <col min="14344" max="14344" width="13.1428571428571" style="198" customWidth="1"/>
    <col min="14345" max="14355" width="17.1428571428571" style="198" customWidth="1"/>
    <col min="14356" max="14592" width="17.1428571428571" style="198"/>
    <col min="14593" max="14593" width="7.71428571428571" style="198" customWidth="1"/>
    <col min="14594" max="14594" width="32.4285714285714" style="198" customWidth="1"/>
    <col min="14595" max="14595" width="14.2857142857143" style="198" customWidth="1"/>
    <col min="14596" max="14596" width="10.1428571428571" style="198" customWidth="1"/>
    <col min="14597" max="14597" width="11.1428571428571" style="198" customWidth="1"/>
    <col min="14598" max="14598" width="12.2857142857143" style="198" customWidth="1"/>
    <col min="14599" max="14599" width="12" style="198" customWidth="1"/>
    <col min="14600" max="14600" width="13.1428571428571" style="198" customWidth="1"/>
    <col min="14601" max="14611" width="17.1428571428571" style="198" customWidth="1"/>
    <col min="14612" max="14848" width="17.1428571428571" style="198"/>
    <col min="14849" max="14849" width="7.71428571428571" style="198" customWidth="1"/>
    <col min="14850" max="14850" width="32.4285714285714" style="198" customWidth="1"/>
    <col min="14851" max="14851" width="14.2857142857143" style="198" customWidth="1"/>
    <col min="14852" max="14852" width="10.1428571428571" style="198" customWidth="1"/>
    <col min="14853" max="14853" width="11.1428571428571" style="198" customWidth="1"/>
    <col min="14854" max="14854" width="12.2857142857143" style="198" customWidth="1"/>
    <col min="14855" max="14855" width="12" style="198" customWidth="1"/>
    <col min="14856" max="14856" width="13.1428571428571" style="198" customWidth="1"/>
    <col min="14857" max="14867" width="17.1428571428571" style="198" customWidth="1"/>
    <col min="14868" max="15104" width="17.1428571428571" style="198"/>
    <col min="15105" max="15105" width="7.71428571428571" style="198" customWidth="1"/>
    <col min="15106" max="15106" width="32.4285714285714" style="198" customWidth="1"/>
    <col min="15107" max="15107" width="14.2857142857143" style="198" customWidth="1"/>
    <col min="15108" max="15108" width="10.1428571428571" style="198" customWidth="1"/>
    <col min="15109" max="15109" width="11.1428571428571" style="198" customWidth="1"/>
    <col min="15110" max="15110" width="12.2857142857143" style="198" customWidth="1"/>
    <col min="15111" max="15111" width="12" style="198" customWidth="1"/>
    <col min="15112" max="15112" width="13.1428571428571" style="198" customWidth="1"/>
    <col min="15113" max="15123" width="17.1428571428571" style="198" customWidth="1"/>
    <col min="15124" max="15360" width="17.1428571428571" style="198"/>
    <col min="15361" max="15361" width="7.71428571428571" style="198" customWidth="1"/>
    <col min="15362" max="15362" width="32.4285714285714" style="198" customWidth="1"/>
    <col min="15363" max="15363" width="14.2857142857143" style="198" customWidth="1"/>
    <col min="15364" max="15364" width="10.1428571428571" style="198" customWidth="1"/>
    <col min="15365" max="15365" width="11.1428571428571" style="198" customWidth="1"/>
    <col min="15366" max="15366" width="12.2857142857143" style="198" customWidth="1"/>
    <col min="15367" max="15367" width="12" style="198" customWidth="1"/>
    <col min="15368" max="15368" width="13.1428571428571" style="198" customWidth="1"/>
    <col min="15369" max="15379" width="17.1428571428571" style="198" customWidth="1"/>
    <col min="15380" max="15616" width="17.1428571428571" style="198"/>
    <col min="15617" max="15617" width="7.71428571428571" style="198" customWidth="1"/>
    <col min="15618" max="15618" width="32.4285714285714" style="198" customWidth="1"/>
    <col min="15619" max="15619" width="14.2857142857143" style="198" customWidth="1"/>
    <col min="15620" max="15620" width="10.1428571428571" style="198" customWidth="1"/>
    <col min="15621" max="15621" width="11.1428571428571" style="198" customWidth="1"/>
    <col min="15622" max="15622" width="12.2857142857143" style="198" customWidth="1"/>
    <col min="15623" max="15623" width="12" style="198" customWidth="1"/>
    <col min="15624" max="15624" width="13.1428571428571" style="198" customWidth="1"/>
    <col min="15625" max="15635" width="17.1428571428571" style="198" customWidth="1"/>
    <col min="15636" max="15872" width="17.1428571428571" style="198"/>
    <col min="15873" max="15873" width="7.71428571428571" style="198" customWidth="1"/>
    <col min="15874" max="15874" width="32.4285714285714" style="198" customWidth="1"/>
    <col min="15875" max="15875" width="14.2857142857143" style="198" customWidth="1"/>
    <col min="15876" max="15876" width="10.1428571428571" style="198" customWidth="1"/>
    <col min="15877" max="15877" width="11.1428571428571" style="198" customWidth="1"/>
    <col min="15878" max="15878" width="12.2857142857143" style="198" customWidth="1"/>
    <col min="15879" max="15879" width="12" style="198" customWidth="1"/>
    <col min="15880" max="15880" width="13.1428571428571" style="198" customWidth="1"/>
    <col min="15881" max="15891" width="17.1428571428571" style="198" customWidth="1"/>
    <col min="15892" max="16128" width="17.1428571428571" style="198"/>
    <col min="16129" max="16129" width="7.71428571428571" style="198" customWidth="1"/>
    <col min="16130" max="16130" width="32.4285714285714" style="198" customWidth="1"/>
    <col min="16131" max="16131" width="14.2857142857143" style="198" customWidth="1"/>
    <col min="16132" max="16132" width="10.1428571428571" style="198" customWidth="1"/>
    <col min="16133" max="16133" width="11.1428571428571" style="198" customWidth="1"/>
    <col min="16134" max="16134" width="12.2857142857143" style="198" customWidth="1"/>
    <col min="16135" max="16135" width="12" style="198" customWidth="1"/>
    <col min="16136" max="16136" width="13.1428571428571" style="198" customWidth="1"/>
    <col min="16137" max="16147" width="17.1428571428571" style="198" customWidth="1"/>
    <col min="16148" max="16384" width="17.1428571428571" style="198"/>
  </cols>
  <sheetData>
    <row r="1" ht="27.95" customHeight="1" spans="1:18">
      <c r="A1" s="200" t="s">
        <v>29</v>
      </c>
      <c r="B1" s="200"/>
      <c r="C1" s="200"/>
      <c r="D1" s="200"/>
      <c r="E1" s="200"/>
      <c r="F1" s="200"/>
      <c r="G1" s="200"/>
      <c r="H1" s="200"/>
      <c r="I1" s="200"/>
      <c r="J1" s="200"/>
      <c r="K1" s="200"/>
      <c r="L1" s="200"/>
      <c r="M1" s="200"/>
      <c r="N1" s="200"/>
      <c r="O1" s="200"/>
      <c r="P1" s="200"/>
      <c r="Q1" s="200"/>
      <c r="R1" s="200"/>
    </row>
    <row r="2" ht="27.95" customHeight="1" spans="1:18">
      <c r="A2" s="201" t="s">
        <v>30</v>
      </c>
      <c r="B2" s="201"/>
      <c r="C2" s="201"/>
      <c r="D2" s="201"/>
      <c r="E2" s="201"/>
      <c r="F2" s="201"/>
      <c r="G2" s="201"/>
      <c r="H2" s="201"/>
      <c r="I2" s="201"/>
      <c r="J2" s="201"/>
      <c r="K2" s="201"/>
      <c r="L2" s="201"/>
      <c r="M2" s="201"/>
      <c r="N2" s="201"/>
      <c r="O2" s="201"/>
      <c r="P2" s="201"/>
      <c r="Q2" s="201"/>
      <c r="R2" s="201"/>
    </row>
    <row r="3" ht="27.95" customHeight="1" spans="1:20">
      <c r="A3" s="144" t="s">
        <v>12</v>
      </c>
      <c r="B3" s="144"/>
      <c r="C3" s="144"/>
      <c r="D3" s="145" t="s">
        <v>288</v>
      </c>
      <c r="E3" s="145"/>
      <c r="F3" s="145"/>
      <c r="G3" s="145"/>
      <c r="H3" s="145"/>
      <c r="I3" s="145"/>
      <c r="J3" s="145"/>
      <c r="K3" s="145"/>
      <c r="L3" s="145"/>
      <c r="M3" s="145"/>
      <c r="N3" s="145"/>
      <c r="O3" s="145"/>
      <c r="P3" s="145"/>
      <c r="Q3" s="145"/>
      <c r="R3" s="145"/>
      <c r="S3" s="231"/>
      <c r="T3" s="232"/>
    </row>
    <row r="4" ht="27.95" customHeight="1" spans="1:18">
      <c r="A4" s="202" t="s">
        <v>31</v>
      </c>
      <c r="B4" s="203"/>
      <c r="C4" s="203"/>
      <c r="D4" s="203"/>
      <c r="E4" s="203"/>
      <c r="F4" s="203"/>
      <c r="G4" s="203" t="s">
        <v>32</v>
      </c>
      <c r="H4" s="203"/>
      <c r="I4" s="203"/>
      <c r="J4" s="203"/>
      <c r="K4" s="203"/>
      <c r="L4" s="203"/>
      <c r="M4" s="222"/>
      <c r="N4" s="223" t="s">
        <v>289</v>
      </c>
      <c r="O4" s="223"/>
      <c r="P4" s="223"/>
      <c r="Q4" s="223"/>
      <c r="R4" s="223"/>
    </row>
    <row r="5" customHeight="1" spans="1:18">
      <c r="A5" s="204" t="s">
        <v>33</v>
      </c>
      <c r="B5" s="204" t="s">
        <v>34</v>
      </c>
      <c r="C5" s="205" t="s">
        <v>35</v>
      </c>
      <c r="D5" s="206"/>
      <c r="E5" s="206"/>
      <c r="F5" s="206"/>
      <c r="G5" s="206"/>
      <c r="H5" s="206"/>
      <c r="I5" s="224" t="s">
        <v>290</v>
      </c>
      <c r="J5" s="224"/>
      <c r="K5" s="224"/>
      <c r="L5" s="224"/>
      <c r="M5" s="224"/>
      <c r="N5" s="192" t="s">
        <v>273</v>
      </c>
      <c r="O5" s="192"/>
      <c r="P5" s="192"/>
      <c r="Q5" s="192"/>
      <c r="R5" s="192"/>
    </row>
    <row r="6" customHeight="1" spans="1:18">
      <c r="A6" s="204"/>
      <c r="B6" s="204"/>
      <c r="C6" s="205"/>
      <c r="D6" s="206"/>
      <c r="E6" s="206"/>
      <c r="F6" s="206"/>
      <c r="G6" s="206"/>
      <c r="H6" s="206"/>
      <c r="I6" s="224"/>
      <c r="J6" s="224"/>
      <c r="K6" s="224"/>
      <c r="L6" s="224"/>
      <c r="M6" s="224"/>
      <c r="N6" s="192"/>
      <c r="O6" s="192"/>
      <c r="P6" s="192"/>
      <c r="Q6" s="192"/>
      <c r="R6" s="192"/>
    </row>
    <row r="7" ht="24" customHeight="1" spans="1:18">
      <c r="A7" s="204"/>
      <c r="B7" s="204"/>
      <c r="C7" s="205"/>
      <c r="D7" s="207" t="s">
        <v>274</v>
      </c>
      <c r="E7" s="207" t="s">
        <v>274</v>
      </c>
      <c r="F7" s="207" t="s">
        <v>275</v>
      </c>
      <c r="G7" s="207" t="s">
        <v>276</v>
      </c>
      <c r="H7" s="207" t="s">
        <v>277</v>
      </c>
      <c r="I7" s="207" t="s">
        <v>274</v>
      </c>
      <c r="J7" s="207" t="s">
        <v>274</v>
      </c>
      <c r="K7" s="207" t="s">
        <v>275</v>
      </c>
      <c r="L7" s="207" t="s">
        <v>276</v>
      </c>
      <c r="M7" s="207" t="s">
        <v>277</v>
      </c>
      <c r="N7" s="207" t="s">
        <v>274</v>
      </c>
      <c r="O7" s="207" t="s">
        <v>274</v>
      </c>
      <c r="P7" s="207" t="s">
        <v>275</v>
      </c>
      <c r="Q7" s="207" t="s">
        <v>276</v>
      </c>
      <c r="R7" s="207" t="s">
        <v>277</v>
      </c>
    </row>
    <row r="8" ht="24" customHeight="1" spans="1:18">
      <c r="A8" s="204"/>
      <c r="B8" s="204"/>
      <c r="C8" s="205"/>
      <c r="D8" s="208" t="s">
        <v>41</v>
      </c>
      <c r="E8" s="209" t="s">
        <v>42</v>
      </c>
      <c r="F8" s="210" t="s">
        <v>43</v>
      </c>
      <c r="G8" s="211" t="s">
        <v>279</v>
      </c>
      <c r="H8" s="212" t="s">
        <v>46</v>
      </c>
      <c r="I8" s="208" t="s">
        <v>41</v>
      </c>
      <c r="J8" s="209" t="s">
        <v>42</v>
      </c>
      <c r="K8" s="210" t="s">
        <v>43</v>
      </c>
      <c r="L8" s="211" t="s">
        <v>279</v>
      </c>
      <c r="M8" s="212" t="s">
        <v>46</v>
      </c>
      <c r="N8" s="208" t="s">
        <v>41</v>
      </c>
      <c r="O8" s="209" t="s">
        <v>42</v>
      </c>
      <c r="P8" s="210" t="s">
        <v>43</v>
      </c>
      <c r="Q8" s="211" t="s">
        <v>279</v>
      </c>
      <c r="R8" s="212" t="s">
        <v>46</v>
      </c>
    </row>
    <row r="9" ht="24" customHeight="1" spans="1:18">
      <c r="A9" s="204"/>
      <c r="B9" s="204"/>
      <c r="C9" s="205"/>
      <c r="D9" s="205">
        <v>5</v>
      </c>
      <c r="E9" s="205">
        <v>5</v>
      </c>
      <c r="F9" s="205">
        <v>5</v>
      </c>
      <c r="G9" s="213">
        <v>5</v>
      </c>
      <c r="H9" s="205">
        <v>5</v>
      </c>
      <c r="I9" s="192"/>
      <c r="J9" s="192"/>
      <c r="K9" s="192"/>
      <c r="L9" s="192"/>
      <c r="M9" s="192"/>
      <c r="N9" s="192"/>
      <c r="O9" s="225"/>
      <c r="P9" s="225"/>
      <c r="Q9" s="225"/>
      <c r="R9" s="225"/>
    </row>
    <row r="10" ht="24" customHeight="1" spans="1:18">
      <c r="A10" s="214"/>
      <c r="B10" s="214"/>
      <c r="C10" s="215"/>
      <c r="D10" s="215"/>
      <c r="E10" s="215"/>
      <c r="F10" s="215"/>
      <c r="G10" s="215"/>
      <c r="H10" s="215"/>
      <c r="I10" s="226"/>
      <c r="J10" s="226"/>
      <c r="K10" s="226"/>
      <c r="L10" s="226"/>
      <c r="M10" s="226"/>
      <c r="N10" s="226"/>
      <c r="O10" s="227"/>
      <c r="P10" s="225"/>
      <c r="Q10" s="225"/>
      <c r="R10" s="225"/>
    </row>
    <row r="11" customFormat="1" ht="21.95" customHeight="1" spans="1:18">
      <c r="A11" s="216">
        <v>1</v>
      </c>
      <c r="B11" s="217" t="s">
        <v>47</v>
      </c>
      <c r="C11" s="218" t="s">
        <v>48</v>
      </c>
      <c r="D11" s="219">
        <v>5</v>
      </c>
      <c r="E11" s="219">
        <v>5</v>
      </c>
      <c r="F11" s="219">
        <v>5</v>
      </c>
      <c r="G11" s="219">
        <v>5</v>
      </c>
      <c r="H11" s="219">
        <v>5</v>
      </c>
      <c r="I11" s="228">
        <v>100</v>
      </c>
      <c r="J11" s="228">
        <v>100</v>
      </c>
      <c r="K11" s="228">
        <v>100</v>
      </c>
      <c r="L11" s="228">
        <v>100</v>
      </c>
      <c r="M11" s="229">
        <v>100</v>
      </c>
      <c r="N11" s="230" t="str">
        <f t="shared" ref="N11:N71" si="0">IF(I11&gt;=80,"Y","N")</f>
        <v>Y</v>
      </c>
      <c r="O11" s="230" t="str">
        <f t="shared" ref="O11:O71" si="1">IF(J11&gt;=80,"Y","N")</f>
        <v>Y</v>
      </c>
      <c r="P11" s="230" t="str">
        <f t="shared" ref="P11:P71" si="2">IF(K11&gt;=80,"Y","N")</f>
        <v>Y</v>
      </c>
      <c r="Q11" s="230" t="str">
        <f t="shared" ref="Q11:Q71" si="3">IF(L11&gt;=80,"Y","N")</f>
        <v>Y</v>
      </c>
      <c r="R11" s="230" t="str">
        <f t="shared" ref="R11:R71" si="4">IF(M11&gt;=80,"Y","N")</f>
        <v>Y</v>
      </c>
    </row>
    <row r="12" customFormat="1" ht="21.95" customHeight="1" spans="1:18">
      <c r="A12" s="216">
        <v>2</v>
      </c>
      <c r="B12" s="217" t="s">
        <v>50</v>
      </c>
      <c r="C12" s="218" t="s">
        <v>51</v>
      </c>
      <c r="D12" s="219">
        <v>5</v>
      </c>
      <c r="E12" s="219">
        <v>5</v>
      </c>
      <c r="F12" s="219">
        <v>5</v>
      </c>
      <c r="G12" s="219">
        <v>5</v>
      </c>
      <c r="H12" s="219">
        <v>5</v>
      </c>
      <c r="I12" s="228">
        <v>100</v>
      </c>
      <c r="J12" s="228">
        <v>100</v>
      </c>
      <c r="K12" s="228">
        <v>100</v>
      </c>
      <c r="L12" s="228">
        <v>100</v>
      </c>
      <c r="M12" s="229">
        <v>100</v>
      </c>
      <c r="N12" s="230" t="str">
        <f t="shared" si="0"/>
        <v>Y</v>
      </c>
      <c r="O12" s="230" t="str">
        <f t="shared" si="1"/>
        <v>Y</v>
      </c>
      <c r="P12" s="230" t="str">
        <f t="shared" si="2"/>
        <v>Y</v>
      </c>
      <c r="Q12" s="230" t="str">
        <f t="shared" si="3"/>
        <v>Y</v>
      </c>
      <c r="R12" s="230" t="str">
        <f t="shared" si="4"/>
        <v>Y</v>
      </c>
    </row>
    <row r="13" customFormat="1" ht="21.95" customHeight="1" spans="1:18">
      <c r="A13" s="216">
        <v>3</v>
      </c>
      <c r="B13" s="217" t="s">
        <v>52</v>
      </c>
      <c r="C13" s="218" t="s">
        <v>53</v>
      </c>
      <c r="D13" s="219">
        <v>5</v>
      </c>
      <c r="E13" s="219">
        <v>5</v>
      </c>
      <c r="F13" s="219">
        <v>5</v>
      </c>
      <c r="G13" s="219">
        <v>5</v>
      </c>
      <c r="H13" s="219">
        <v>5</v>
      </c>
      <c r="I13" s="228">
        <v>100</v>
      </c>
      <c r="J13" s="228">
        <v>100</v>
      </c>
      <c r="K13" s="228">
        <v>100</v>
      </c>
      <c r="L13" s="228">
        <v>100</v>
      </c>
      <c r="M13" s="229">
        <v>100</v>
      </c>
      <c r="N13" s="230" t="str">
        <f t="shared" si="0"/>
        <v>Y</v>
      </c>
      <c r="O13" s="230" t="str">
        <f t="shared" si="1"/>
        <v>Y</v>
      </c>
      <c r="P13" s="230" t="str">
        <f t="shared" si="2"/>
        <v>Y</v>
      </c>
      <c r="Q13" s="230" t="str">
        <f t="shared" si="3"/>
        <v>Y</v>
      </c>
      <c r="R13" s="230" t="str">
        <f t="shared" si="4"/>
        <v>Y</v>
      </c>
    </row>
    <row r="14" customFormat="1" ht="21.95" customHeight="1" spans="1:18">
      <c r="A14" s="216">
        <v>4</v>
      </c>
      <c r="B14" s="217" t="s">
        <v>54</v>
      </c>
      <c r="C14" s="218" t="s">
        <v>55</v>
      </c>
      <c r="D14" s="219">
        <v>5</v>
      </c>
      <c r="E14" s="219">
        <v>5</v>
      </c>
      <c r="F14" s="219">
        <v>5</v>
      </c>
      <c r="G14" s="219">
        <v>5</v>
      </c>
      <c r="H14" s="219">
        <v>5</v>
      </c>
      <c r="I14" s="228">
        <v>100</v>
      </c>
      <c r="J14" s="228">
        <v>100</v>
      </c>
      <c r="K14" s="228">
        <v>100</v>
      </c>
      <c r="L14" s="228">
        <v>100</v>
      </c>
      <c r="M14" s="229">
        <v>100</v>
      </c>
      <c r="N14" s="230" t="str">
        <f t="shared" si="0"/>
        <v>Y</v>
      </c>
      <c r="O14" s="230" t="str">
        <f t="shared" si="1"/>
        <v>Y</v>
      </c>
      <c r="P14" s="230" t="str">
        <f t="shared" si="2"/>
        <v>Y</v>
      </c>
      <c r="Q14" s="230" t="str">
        <f t="shared" si="3"/>
        <v>Y</v>
      </c>
      <c r="R14" s="230" t="str">
        <f t="shared" si="4"/>
        <v>Y</v>
      </c>
    </row>
    <row r="15" customFormat="1" ht="21.95" customHeight="1" spans="1:18">
      <c r="A15" s="216">
        <v>5</v>
      </c>
      <c r="B15" s="217" t="s">
        <v>56</v>
      </c>
      <c r="C15" s="218" t="s">
        <v>57</v>
      </c>
      <c r="D15" s="219">
        <v>5</v>
      </c>
      <c r="E15" s="219">
        <v>5</v>
      </c>
      <c r="F15" s="219">
        <v>5</v>
      </c>
      <c r="G15" s="219">
        <v>5</v>
      </c>
      <c r="H15" s="219">
        <v>5</v>
      </c>
      <c r="I15" s="228">
        <v>100</v>
      </c>
      <c r="J15" s="228">
        <v>100</v>
      </c>
      <c r="K15" s="228">
        <v>100</v>
      </c>
      <c r="L15" s="228">
        <v>100</v>
      </c>
      <c r="M15" s="229">
        <v>100</v>
      </c>
      <c r="N15" s="230" t="str">
        <f t="shared" si="0"/>
        <v>Y</v>
      </c>
      <c r="O15" s="230" t="str">
        <f t="shared" si="1"/>
        <v>Y</v>
      </c>
      <c r="P15" s="230" t="str">
        <f t="shared" si="2"/>
        <v>Y</v>
      </c>
      <c r="Q15" s="230" t="str">
        <f t="shared" si="3"/>
        <v>Y</v>
      </c>
      <c r="R15" s="230" t="str">
        <f t="shared" si="4"/>
        <v>Y</v>
      </c>
    </row>
    <row r="16" customFormat="1" ht="21.95" customHeight="1" spans="1:18">
      <c r="A16" s="216">
        <v>6</v>
      </c>
      <c r="B16" s="217" t="s">
        <v>58</v>
      </c>
      <c r="C16" s="218" t="s">
        <v>59</v>
      </c>
      <c r="D16" s="219">
        <v>5</v>
      </c>
      <c r="E16" s="219">
        <v>5</v>
      </c>
      <c r="F16" s="219">
        <v>5</v>
      </c>
      <c r="G16" s="219">
        <v>5</v>
      </c>
      <c r="H16" s="219">
        <v>5</v>
      </c>
      <c r="I16" s="228">
        <v>100</v>
      </c>
      <c r="J16" s="228">
        <v>100</v>
      </c>
      <c r="K16" s="228">
        <v>100</v>
      </c>
      <c r="L16" s="228">
        <v>100</v>
      </c>
      <c r="M16" s="229">
        <v>80</v>
      </c>
      <c r="N16" s="230" t="str">
        <f t="shared" si="0"/>
        <v>Y</v>
      </c>
      <c r="O16" s="230" t="str">
        <f t="shared" si="1"/>
        <v>Y</v>
      </c>
      <c r="P16" s="230" t="str">
        <f t="shared" si="2"/>
        <v>Y</v>
      </c>
      <c r="Q16" s="230" t="str">
        <f t="shared" si="3"/>
        <v>Y</v>
      </c>
      <c r="R16" s="230" t="str">
        <f t="shared" si="4"/>
        <v>Y</v>
      </c>
    </row>
    <row r="17" customFormat="1" ht="21.95" customHeight="1" spans="1:18">
      <c r="A17" s="216">
        <v>7</v>
      </c>
      <c r="B17" s="217" t="s">
        <v>60</v>
      </c>
      <c r="C17" s="218" t="s">
        <v>61</v>
      </c>
      <c r="D17" s="219">
        <v>4</v>
      </c>
      <c r="E17" s="219">
        <v>4</v>
      </c>
      <c r="F17" s="219">
        <v>4</v>
      </c>
      <c r="G17" s="219">
        <v>4</v>
      </c>
      <c r="H17" s="219">
        <v>5</v>
      </c>
      <c r="I17" s="228">
        <v>80</v>
      </c>
      <c r="J17" s="228">
        <v>80</v>
      </c>
      <c r="K17" s="228">
        <v>80</v>
      </c>
      <c r="L17" s="228">
        <v>80</v>
      </c>
      <c r="M17" s="229">
        <v>100</v>
      </c>
      <c r="N17" s="230" t="str">
        <f t="shared" si="0"/>
        <v>Y</v>
      </c>
      <c r="O17" s="230" t="str">
        <f t="shared" si="1"/>
        <v>Y</v>
      </c>
      <c r="P17" s="230" t="str">
        <f t="shared" si="2"/>
        <v>Y</v>
      </c>
      <c r="Q17" s="230" t="str">
        <f t="shared" si="3"/>
        <v>Y</v>
      </c>
      <c r="R17" s="230" t="str">
        <f t="shared" si="4"/>
        <v>Y</v>
      </c>
    </row>
    <row r="18" customFormat="1" ht="21.95" customHeight="1" spans="1:18">
      <c r="A18" s="216">
        <v>8</v>
      </c>
      <c r="B18" s="217" t="s">
        <v>62</v>
      </c>
      <c r="C18" s="218" t="s">
        <v>63</v>
      </c>
      <c r="D18" s="219">
        <v>5</v>
      </c>
      <c r="E18" s="219">
        <v>5</v>
      </c>
      <c r="F18" s="219">
        <v>5</v>
      </c>
      <c r="G18" s="219">
        <v>5</v>
      </c>
      <c r="H18" s="219">
        <v>5</v>
      </c>
      <c r="I18" s="228">
        <v>100</v>
      </c>
      <c r="J18" s="228">
        <v>100</v>
      </c>
      <c r="K18" s="228">
        <v>100</v>
      </c>
      <c r="L18" s="228">
        <v>100</v>
      </c>
      <c r="M18" s="229">
        <v>100</v>
      </c>
      <c r="N18" s="230" t="str">
        <f t="shared" si="0"/>
        <v>Y</v>
      </c>
      <c r="O18" s="230" t="str">
        <f t="shared" si="1"/>
        <v>Y</v>
      </c>
      <c r="P18" s="230" t="str">
        <f t="shared" si="2"/>
        <v>Y</v>
      </c>
      <c r="Q18" s="230" t="str">
        <f t="shared" si="3"/>
        <v>Y</v>
      </c>
      <c r="R18" s="230" t="str">
        <f t="shared" si="4"/>
        <v>Y</v>
      </c>
    </row>
    <row r="19" customFormat="1" ht="21.95" customHeight="1" spans="1:18">
      <c r="A19" s="216">
        <v>9</v>
      </c>
      <c r="B19" s="217" t="s">
        <v>64</v>
      </c>
      <c r="C19" s="218" t="s">
        <v>65</v>
      </c>
      <c r="D19" s="219">
        <v>5</v>
      </c>
      <c r="E19" s="219">
        <v>5</v>
      </c>
      <c r="F19" s="219">
        <v>5</v>
      </c>
      <c r="G19" s="219">
        <v>5</v>
      </c>
      <c r="H19" s="219">
        <v>5</v>
      </c>
      <c r="I19" s="228">
        <v>100</v>
      </c>
      <c r="J19" s="228">
        <v>100</v>
      </c>
      <c r="K19" s="228">
        <v>80</v>
      </c>
      <c r="L19" s="228">
        <v>100</v>
      </c>
      <c r="M19" s="229">
        <v>100</v>
      </c>
      <c r="N19" s="230" t="str">
        <f t="shared" si="0"/>
        <v>Y</v>
      </c>
      <c r="O19" s="230" t="str">
        <f t="shared" si="1"/>
        <v>Y</v>
      </c>
      <c r="P19" s="230" t="str">
        <f t="shared" si="2"/>
        <v>Y</v>
      </c>
      <c r="Q19" s="230" t="str">
        <f t="shared" si="3"/>
        <v>Y</v>
      </c>
      <c r="R19" s="230" t="str">
        <f t="shared" si="4"/>
        <v>Y</v>
      </c>
    </row>
    <row r="20" customFormat="1" ht="21.95" customHeight="1" spans="1:18">
      <c r="A20" s="216">
        <v>10</v>
      </c>
      <c r="B20" s="217" t="s">
        <v>66</v>
      </c>
      <c r="C20" s="218" t="s">
        <v>67</v>
      </c>
      <c r="D20" s="219">
        <v>5</v>
      </c>
      <c r="E20" s="219">
        <v>5</v>
      </c>
      <c r="F20" s="219">
        <v>5</v>
      </c>
      <c r="G20" s="219">
        <v>5</v>
      </c>
      <c r="H20" s="219">
        <v>5</v>
      </c>
      <c r="I20" s="228">
        <v>100</v>
      </c>
      <c r="J20" s="228">
        <v>100</v>
      </c>
      <c r="K20" s="228">
        <v>100</v>
      </c>
      <c r="L20" s="228">
        <v>100</v>
      </c>
      <c r="M20" s="229">
        <v>100</v>
      </c>
      <c r="N20" s="230" t="str">
        <f t="shared" si="0"/>
        <v>Y</v>
      </c>
      <c r="O20" s="230" t="str">
        <f t="shared" si="1"/>
        <v>Y</v>
      </c>
      <c r="P20" s="230" t="str">
        <f t="shared" si="2"/>
        <v>Y</v>
      </c>
      <c r="Q20" s="230" t="str">
        <f t="shared" si="3"/>
        <v>Y</v>
      </c>
      <c r="R20" s="230" t="str">
        <f t="shared" si="4"/>
        <v>Y</v>
      </c>
    </row>
    <row r="21" customFormat="1" ht="21.95" customHeight="1" spans="1:18">
      <c r="A21" s="216">
        <v>11</v>
      </c>
      <c r="B21" s="217" t="s">
        <v>68</v>
      </c>
      <c r="C21" s="218" t="s">
        <v>69</v>
      </c>
      <c r="D21" s="219">
        <v>5</v>
      </c>
      <c r="E21" s="219">
        <v>5</v>
      </c>
      <c r="F21" s="219">
        <v>5</v>
      </c>
      <c r="G21" s="219">
        <v>5</v>
      </c>
      <c r="H21" s="219">
        <v>5</v>
      </c>
      <c r="I21" s="228">
        <v>100</v>
      </c>
      <c r="J21" s="228">
        <v>100</v>
      </c>
      <c r="K21" s="228">
        <v>100</v>
      </c>
      <c r="L21" s="228">
        <v>100</v>
      </c>
      <c r="M21" s="229">
        <v>100</v>
      </c>
      <c r="N21" s="230" t="str">
        <f t="shared" si="0"/>
        <v>Y</v>
      </c>
      <c r="O21" s="230" t="str">
        <f t="shared" si="1"/>
        <v>Y</v>
      </c>
      <c r="P21" s="230" t="str">
        <f t="shared" si="2"/>
        <v>Y</v>
      </c>
      <c r="Q21" s="230" t="str">
        <f t="shared" si="3"/>
        <v>Y</v>
      </c>
      <c r="R21" s="230" t="str">
        <f t="shared" si="4"/>
        <v>Y</v>
      </c>
    </row>
    <row r="22" customFormat="1" ht="21.95" customHeight="1" spans="1:18">
      <c r="A22" s="216">
        <v>12</v>
      </c>
      <c r="B22" s="217" t="s">
        <v>70</v>
      </c>
      <c r="C22" s="218" t="s">
        <v>71</v>
      </c>
      <c r="D22" s="219">
        <v>5</v>
      </c>
      <c r="E22" s="219">
        <v>5</v>
      </c>
      <c r="F22" s="219">
        <v>5</v>
      </c>
      <c r="G22" s="219">
        <v>5</v>
      </c>
      <c r="H22" s="219">
        <v>5</v>
      </c>
      <c r="I22" s="228">
        <v>100</v>
      </c>
      <c r="J22" s="228">
        <v>100</v>
      </c>
      <c r="K22" s="228">
        <v>100</v>
      </c>
      <c r="L22" s="228">
        <v>100</v>
      </c>
      <c r="M22" s="229">
        <v>100</v>
      </c>
      <c r="N22" s="230" t="str">
        <f t="shared" si="0"/>
        <v>Y</v>
      </c>
      <c r="O22" s="230" t="str">
        <f t="shared" si="1"/>
        <v>Y</v>
      </c>
      <c r="P22" s="230" t="str">
        <f t="shared" si="2"/>
        <v>Y</v>
      </c>
      <c r="Q22" s="230" t="str">
        <f t="shared" si="3"/>
        <v>Y</v>
      </c>
      <c r="R22" s="230" t="str">
        <f t="shared" si="4"/>
        <v>Y</v>
      </c>
    </row>
    <row r="23" customFormat="1" ht="21.95" customHeight="1" spans="1:18">
      <c r="A23" s="216">
        <v>13</v>
      </c>
      <c r="B23" s="217" t="s">
        <v>72</v>
      </c>
      <c r="C23" s="218" t="s">
        <v>73</v>
      </c>
      <c r="D23" s="219">
        <v>4</v>
      </c>
      <c r="E23" s="219">
        <v>4</v>
      </c>
      <c r="F23" s="219">
        <v>4</v>
      </c>
      <c r="G23" s="219">
        <v>4</v>
      </c>
      <c r="H23" s="219">
        <v>5</v>
      </c>
      <c r="I23" s="228">
        <v>80</v>
      </c>
      <c r="J23" s="228">
        <v>80</v>
      </c>
      <c r="K23" s="228">
        <v>80</v>
      </c>
      <c r="L23" s="228">
        <v>80</v>
      </c>
      <c r="M23" s="229">
        <v>100</v>
      </c>
      <c r="N23" s="230" t="str">
        <f t="shared" si="0"/>
        <v>Y</v>
      </c>
      <c r="O23" s="230" t="str">
        <f t="shared" si="1"/>
        <v>Y</v>
      </c>
      <c r="P23" s="230" t="str">
        <f t="shared" si="2"/>
        <v>Y</v>
      </c>
      <c r="Q23" s="230" t="str">
        <f t="shared" si="3"/>
        <v>Y</v>
      </c>
      <c r="R23" s="230" t="str">
        <f t="shared" si="4"/>
        <v>Y</v>
      </c>
    </row>
    <row r="24" customFormat="1" ht="21.95" customHeight="1" spans="1:18">
      <c r="A24" s="216">
        <v>14</v>
      </c>
      <c r="B24" s="217" t="s">
        <v>74</v>
      </c>
      <c r="C24" s="218" t="s">
        <v>75</v>
      </c>
      <c r="D24" s="219">
        <v>5</v>
      </c>
      <c r="E24" s="219">
        <v>5</v>
      </c>
      <c r="F24" s="219">
        <v>5</v>
      </c>
      <c r="G24" s="219">
        <v>5</v>
      </c>
      <c r="H24" s="219">
        <v>5</v>
      </c>
      <c r="I24" s="228">
        <v>100</v>
      </c>
      <c r="J24" s="228">
        <v>100</v>
      </c>
      <c r="K24" s="228">
        <v>100</v>
      </c>
      <c r="L24" s="228">
        <v>100</v>
      </c>
      <c r="M24" s="229">
        <v>100</v>
      </c>
      <c r="N24" s="230" t="str">
        <f t="shared" si="0"/>
        <v>Y</v>
      </c>
      <c r="O24" s="230" t="str">
        <f t="shared" si="1"/>
        <v>Y</v>
      </c>
      <c r="P24" s="230" t="str">
        <f t="shared" si="2"/>
        <v>Y</v>
      </c>
      <c r="Q24" s="230" t="str">
        <f t="shared" si="3"/>
        <v>Y</v>
      </c>
      <c r="R24" s="230" t="str">
        <f t="shared" si="4"/>
        <v>Y</v>
      </c>
    </row>
    <row r="25" customFormat="1" ht="21.95" customHeight="1" spans="1:18">
      <c r="A25" s="216">
        <v>15</v>
      </c>
      <c r="B25" s="217" t="s">
        <v>76</v>
      </c>
      <c r="C25" s="218" t="s">
        <v>77</v>
      </c>
      <c r="D25" s="219">
        <v>5</v>
      </c>
      <c r="E25" s="219">
        <v>5</v>
      </c>
      <c r="F25" s="219">
        <v>5</v>
      </c>
      <c r="G25" s="219">
        <v>5</v>
      </c>
      <c r="H25" s="219">
        <v>5</v>
      </c>
      <c r="I25" s="228">
        <v>100</v>
      </c>
      <c r="J25" s="228">
        <v>100</v>
      </c>
      <c r="K25" s="228">
        <v>100</v>
      </c>
      <c r="L25" s="228">
        <v>100</v>
      </c>
      <c r="M25" s="229">
        <v>100</v>
      </c>
      <c r="N25" s="230" t="str">
        <f t="shared" si="0"/>
        <v>Y</v>
      </c>
      <c r="O25" s="230" t="str">
        <f t="shared" si="1"/>
        <v>Y</v>
      </c>
      <c r="P25" s="230" t="str">
        <f t="shared" si="2"/>
        <v>Y</v>
      </c>
      <c r="Q25" s="230" t="str">
        <f t="shared" si="3"/>
        <v>Y</v>
      </c>
      <c r="R25" s="230" t="str">
        <f t="shared" si="4"/>
        <v>Y</v>
      </c>
    </row>
    <row r="26" customFormat="1" ht="21.95" customHeight="1" spans="1:18">
      <c r="A26" s="216">
        <v>16</v>
      </c>
      <c r="B26" s="217" t="s">
        <v>78</v>
      </c>
      <c r="C26" s="218" t="s">
        <v>79</v>
      </c>
      <c r="D26" s="219">
        <v>5</v>
      </c>
      <c r="E26" s="219">
        <v>5</v>
      </c>
      <c r="F26" s="219">
        <v>5</v>
      </c>
      <c r="G26" s="219">
        <v>5</v>
      </c>
      <c r="H26" s="219">
        <v>5</v>
      </c>
      <c r="I26" s="228">
        <v>100</v>
      </c>
      <c r="J26" s="228">
        <v>100</v>
      </c>
      <c r="K26" s="228">
        <v>100</v>
      </c>
      <c r="L26" s="228">
        <v>100</v>
      </c>
      <c r="M26" s="229">
        <v>100</v>
      </c>
      <c r="N26" s="230" t="str">
        <f t="shared" si="0"/>
        <v>Y</v>
      </c>
      <c r="O26" s="230" t="str">
        <f t="shared" si="1"/>
        <v>Y</v>
      </c>
      <c r="P26" s="230" t="str">
        <f t="shared" si="2"/>
        <v>Y</v>
      </c>
      <c r="Q26" s="230" t="str">
        <f t="shared" si="3"/>
        <v>Y</v>
      </c>
      <c r="R26" s="230" t="str">
        <f t="shared" si="4"/>
        <v>Y</v>
      </c>
    </row>
    <row r="27" customFormat="1" ht="21.95" customHeight="1" spans="1:18">
      <c r="A27" s="216">
        <v>17</v>
      </c>
      <c r="B27" s="217" t="s">
        <v>80</v>
      </c>
      <c r="C27" s="218" t="s">
        <v>81</v>
      </c>
      <c r="D27" s="219">
        <v>4</v>
      </c>
      <c r="E27" s="219">
        <v>4</v>
      </c>
      <c r="F27" s="219">
        <v>4</v>
      </c>
      <c r="G27" s="219">
        <v>4</v>
      </c>
      <c r="H27" s="219">
        <v>5</v>
      </c>
      <c r="I27" s="228">
        <v>80</v>
      </c>
      <c r="J27" s="228">
        <v>80</v>
      </c>
      <c r="K27" s="228">
        <v>80</v>
      </c>
      <c r="L27" s="228">
        <v>80</v>
      </c>
      <c r="M27" s="229">
        <v>100</v>
      </c>
      <c r="N27" s="230" t="str">
        <f t="shared" si="0"/>
        <v>Y</v>
      </c>
      <c r="O27" s="230" t="str">
        <f t="shared" si="1"/>
        <v>Y</v>
      </c>
      <c r="P27" s="230" t="str">
        <f t="shared" si="2"/>
        <v>Y</v>
      </c>
      <c r="Q27" s="230" t="str">
        <f t="shared" si="3"/>
        <v>Y</v>
      </c>
      <c r="R27" s="230" t="str">
        <f t="shared" si="4"/>
        <v>Y</v>
      </c>
    </row>
    <row r="28" customFormat="1" ht="21.95" customHeight="1" spans="1:18">
      <c r="A28" s="216">
        <v>18</v>
      </c>
      <c r="B28" s="217" t="s">
        <v>82</v>
      </c>
      <c r="C28" s="218" t="s">
        <v>83</v>
      </c>
      <c r="D28" s="219">
        <v>5</v>
      </c>
      <c r="E28" s="219">
        <v>5</v>
      </c>
      <c r="F28" s="219">
        <v>5</v>
      </c>
      <c r="G28" s="219">
        <v>5</v>
      </c>
      <c r="H28" s="219">
        <v>5</v>
      </c>
      <c r="I28" s="228">
        <v>100</v>
      </c>
      <c r="J28" s="228">
        <v>100</v>
      </c>
      <c r="K28" s="228">
        <v>100</v>
      </c>
      <c r="L28" s="228">
        <v>100</v>
      </c>
      <c r="M28" s="229">
        <v>100</v>
      </c>
      <c r="N28" s="230" t="str">
        <f t="shared" si="0"/>
        <v>Y</v>
      </c>
      <c r="O28" s="230" t="str">
        <f t="shared" si="1"/>
        <v>Y</v>
      </c>
      <c r="P28" s="230" t="str">
        <f t="shared" si="2"/>
        <v>Y</v>
      </c>
      <c r="Q28" s="230" t="str">
        <f t="shared" si="3"/>
        <v>Y</v>
      </c>
      <c r="R28" s="230" t="str">
        <f t="shared" si="4"/>
        <v>Y</v>
      </c>
    </row>
    <row r="29" customFormat="1" ht="21.95" customHeight="1" spans="1:18">
      <c r="A29" s="216">
        <v>19</v>
      </c>
      <c r="B29" s="217" t="s">
        <v>84</v>
      </c>
      <c r="C29" s="218" t="s">
        <v>85</v>
      </c>
      <c r="D29" s="219">
        <v>5</v>
      </c>
      <c r="E29" s="219">
        <v>5</v>
      </c>
      <c r="F29" s="219">
        <v>5</v>
      </c>
      <c r="G29" s="219">
        <v>5</v>
      </c>
      <c r="H29" s="219">
        <v>5</v>
      </c>
      <c r="I29" s="228">
        <v>100</v>
      </c>
      <c r="J29" s="228">
        <v>100</v>
      </c>
      <c r="K29" s="228">
        <v>100</v>
      </c>
      <c r="L29" s="228">
        <v>100</v>
      </c>
      <c r="M29" s="229">
        <v>100</v>
      </c>
      <c r="N29" s="230" t="str">
        <f t="shared" si="0"/>
        <v>Y</v>
      </c>
      <c r="O29" s="230" t="str">
        <f t="shared" si="1"/>
        <v>Y</v>
      </c>
      <c r="P29" s="230" t="str">
        <f t="shared" si="2"/>
        <v>Y</v>
      </c>
      <c r="Q29" s="230" t="str">
        <f t="shared" si="3"/>
        <v>Y</v>
      </c>
      <c r="R29" s="230" t="str">
        <f t="shared" si="4"/>
        <v>Y</v>
      </c>
    </row>
    <row r="30" customFormat="1" ht="21.95" customHeight="1" spans="1:18">
      <c r="A30" s="216">
        <v>20</v>
      </c>
      <c r="B30" s="217" t="s">
        <v>86</v>
      </c>
      <c r="C30" s="218" t="s">
        <v>87</v>
      </c>
      <c r="D30" s="219">
        <v>5</v>
      </c>
      <c r="E30" s="219">
        <v>5</v>
      </c>
      <c r="F30" s="219">
        <v>5</v>
      </c>
      <c r="G30" s="219">
        <v>5</v>
      </c>
      <c r="H30" s="219">
        <v>5</v>
      </c>
      <c r="I30" s="228">
        <v>100</v>
      </c>
      <c r="J30" s="228">
        <v>100</v>
      </c>
      <c r="K30" s="228">
        <v>100</v>
      </c>
      <c r="L30" s="228">
        <v>100</v>
      </c>
      <c r="M30" s="229">
        <v>80</v>
      </c>
      <c r="N30" s="230" t="str">
        <f t="shared" si="0"/>
        <v>Y</v>
      </c>
      <c r="O30" s="230" t="str">
        <f t="shared" si="1"/>
        <v>Y</v>
      </c>
      <c r="P30" s="230" t="str">
        <f t="shared" si="2"/>
        <v>Y</v>
      </c>
      <c r="Q30" s="230" t="str">
        <f t="shared" si="3"/>
        <v>Y</v>
      </c>
      <c r="R30" s="230" t="str">
        <f t="shared" si="4"/>
        <v>Y</v>
      </c>
    </row>
    <row r="31" customFormat="1" ht="21.95" customHeight="1" spans="1:18">
      <c r="A31" s="216">
        <v>21</v>
      </c>
      <c r="B31" s="217" t="s">
        <v>88</v>
      </c>
      <c r="C31" s="218" t="s">
        <v>89</v>
      </c>
      <c r="D31" s="219">
        <v>5</v>
      </c>
      <c r="E31" s="219">
        <v>5</v>
      </c>
      <c r="F31" s="219">
        <v>5</v>
      </c>
      <c r="G31" s="219">
        <v>5</v>
      </c>
      <c r="H31" s="219">
        <v>5</v>
      </c>
      <c r="I31" s="228">
        <v>100</v>
      </c>
      <c r="J31" s="228">
        <v>100</v>
      </c>
      <c r="K31" s="228">
        <v>100</v>
      </c>
      <c r="L31" s="228">
        <v>100</v>
      </c>
      <c r="M31" s="229">
        <v>100</v>
      </c>
      <c r="N31" s="230" t="str">
        <f t="shared" si="0"/>
        <v>Y</v>
      </c>
      <c r="O31" s="230" t="str">
        <f t="shared" si="1"/>
        <v>Y</v>
      </c>
      <c r="P31" s="230" t="str">
        <f t="shared" si="2"/>
        <v>Y</v>
      </c>
      <c r="Q31" s="230" t="str">
        <f t="shared" si="3"/>
        <v>Y</v>
      </c>
      <c r="R31" s="230" t="str">
        <f t="shared" si="4"/>
        <v>Y</v>
      </c>
    </row>
    <row r="32" customFormat="1" ht="21.95" customHeight="1" spans="1:18">
      <c r="A32" s="216">
        <v>22</v>
      </c>
      <c r="B32" s="217" t="s">
        <v>90</v>
      </c>
      <c r="C32" s="218" t="s">
        <v>91</v>
      </c>
      <c r="D32" s="219">
        <v>5</v>
      </c>
      <c r="E32" s="219">
        <v>5</v>
      </c>
      <c r="F32" s="219">
        <v>5</v>
      </c>
      <c r="G32" s="219">
        <v>5</v>
      </c>
      <c r="H32" s="219">
        <v>5</v>
      </c>
      <c r="I32" s="228">
        <v>100</v>
      </c>
      <c r="J32" s="228">
        <v>100</v>
      </c>
      <c r="K32" s="228">
        <v>100</v>
      </c>
      <c r="L32" s="228">
        <v>100</v>
      </c>
      <c r="M32" s="229">
        <v>100</v>
      </c>
      <c r="N32" s="230" t="str">
        <f t="shared" si="0"/>
        <v>Y</v>
      </c>
      <c r="O32" s="230" t="str">
        <f t="shared" si="1"/>
        <v>Y</v>
      </c>
      <c r="P32" s="230" t="str">
        <f t="shared" si="2"/>
        <v>Y</v>
      </c>
      <c r="Q32" s="230" t="str">
        <f t="shared" si="3"/>
        <v>Y</v>
      </c>
      <c r="R32" s="230" t="str">
        <f t="shared" si="4"/>
        <v>Y</v>
      </c>
    </row>
    <row r="33" customFormat="1" ht="21.95" customHeight="1" spans="1:18">
      <c r="A33" s="216">
        <v>23</v>
      </c>
      <c r="B33" s="217" t="s">
        <v>92</v>
      </c>
      <c r="C33" s="218" t="s">
        <v>93</v>
      </c>
      <c r="D33" s="219">
        <v>5</v>
      </c>
      <c r="E33" s="219">
        <v>5</v>
      </c>
      <c r="F33" s="219">
        <v>5</v>
      </c>
      <c r="G33" s="219">
        <v>5</v>
      </c>
      <c r="H33" s="219">
        <v>5</v>
      </c>
      <c r="I33" s="228">
        <v>100</v>
      </c>
      <c r="J33" s="228">
        <v>100</v>
      </c>
      <c r="K33" s="228">
        <v>100</v>
      </c>
      <c r="L33" s="228">
        <v>100</v>
      </c>
      <c r="M33" s="229">
        <v>100</v>
      </c>
      <c r="N33" s="230" t="str">
        <f t="shared" si="0"/>
        <v>Y</v>
      </c>
      <c r="O33" s="230" t="str">
        <f t="shared" si="1"/>
        <v>Y</v>
      </c>
      <c r="P33" s="230" t="str">
        <f t="shared" si="2"/>
        <v>Y</v>
      </c>
      <c r="Q33" s="230" t="str">
        <f t="shared" si="3"/>
        <v>Y</v>
      </c>
      <c r="R33" s="230" t="str">
        <f t="shared" si="4"/>
        <v>Y</v>
      </c>
    </row>
    <row r="34" customFormat="1" ht="21.95" customHeight="1" spans="1:18">
      <c r="A34" s="216">
        <v>24</v>
      </c>
      <c r="B34" s="217" t="s">
        <v>94</v>
      </c>
      <c r="C34" s="218" t="s">
        <v>95</v>
      </c>
      <c r="D34" s="219">
        <v>5</v>
      </c>
      <c r="E34" s="219">
        <v>5</v>
      </c>
      <c r="F34" s="219">
        <v>5</v>
      </c>
      <c r="G34" s="219">
        <v>5</v>
      </c>
      <c r="H34" s="219">
        <v>5</v>
      </c>
      <c r="I34" s="228">
        <v>100</v>
      </c>
      <c r="J34" s="228">
        <v>100</v>
      </c>
      <c r="K34" s="228">
        <v>100</v>
      </c>
      <c r="L34" s="228">
        <v>100</v>
      </c>
      <c r="M34" s="229">
        <v>100</v>
      </c>
      <c r="N34" s="230" t="str">
        <f t="shared" si="0"/>
        <v>Y</v>
      </c>
      <c r="O34" s="230" t="str">
        <f t="shared" si="1"/>
        <v>Y</v>
      </c>
      <c r="P34" s="230" t="str">
        <f t="shared" si="2"/>
        <v>Y</v>
      </c>
      <c r="Q34" s="230" t="str">
        <f t="shared" si="3"/>
        <v>Y</v>
      </c>
      <c r="R34" s="230" t="str">
        <f t="shared" si="4"/>
        <v>Y</v>
      </c>
    </row>
    <row r="35" customFormat="1" ht="21.95" customHeight="1" spans="1:18">
      <c r="A35" s="216">
        <v>25</v>
      </c>
      <c r="B35" s="217" t="s">
        <v>96</v>
      </c>
      <c r="C35" s="218" t="s">
        <v>97</v>
      </c>
      <c r="D35" s="219">
        <v>5</v>
      </c>
      <c r="E35" s="219">
        <v>5</v>
      </c>
      <c r="F35" s="219">
        <v>5</v>
      </c>
      <c r="G35" s="219">
        <v>5</v>
      </c>
      <c r="H35" s="219">
        <v>5</v>
      </c>
      <c r="I35" s="228">
        <v>100</v>
      </c>
      <c r="J35" s="228">
        <v>100</v>
      </c>
      <c r="K35" s="228">
        <v>100</v>
      </c>
      <c r="L35" s="228">
        <v>100</v>
      </c>
      <c r="M35" s="229">
        <v>100</v>
      </c>
      <c r="N35" s="230" t="str">
        <f t="shared" si="0"/>
        <v>Y</v>
      </c>
      <c r="O35" s="230" t="str">
        <f t="shared" si="1"/>
        <v>Y</v>
      </c>
      <c r="P35" s="230" t="str">
        <f t="shared" si="2"/>
        <v>Y</v>
      </c>
      <c r="Q35" s="230" t="str">
        <f t="shared" si="3"/>
        <v>Y</v>
      </c>
      <c r="R35" s="230" t="str">
        <f t="shared" si="4"/>
        <v>Y</v>
      </c>
    </row>
    <row r="36" customFormat="1" ht="21.95" customHeight="1" spans="1:18">
      <c r="A36" s="216">
        <v>26</v>
      </c>
      <c r="B36" s="217" t="s">
        <v>98</v>
      </c>
      <c r="C36" s="218" t="s">
        <v>99</v>
      </c>
      <c r="D36" s="219">
        <v>5</v>
      </c>
      <c r="E36" s="219">
        <v>5</v>
      </c>
      <c r="F36" s="219">
        <v>5</v>
      </c>
      <c r="G36" s="219">
        <v>5</v>
      </c>
      <c r="H36" s="219">
        <v>5</v>
      </c>
      <c r="I36" s="228">
        <v>100</v>
      </c>
      <c r="J36" s="228">
        <v>100</v>
      </c>
      <c r="K36" s="228">
        <v>100</v>
      </c>
      <c r="L36" s="228">
        <v>100</v>
      </c>
      <c r="M36" s="229">
        <v>100</v>
      </c>
      <c r="N36" s="230" t="str">
        <f t="shared" si="0"/>
        <v>Y</v>
      </c>
      <c r="O36" s="230" t="str">
        <f t="shared" si="1"/>
        <v>Y</v>
      </c>
      <c r="P36" s="230" t="str">
        <f t="shared" si="2"/>
        <v>Y</v>
      </c>
      <c r="Q36" s="230" t="str">
        <f t="shared" si="3"/>
        <v>Y</v>
      </c>
      <c r="R36" s="230" t="str">
        <f t="shared" si="4"/>
        <v>Y</v>
      </c>
    </row>
    <row r="37" customFormat="1" ht="21.95" customHeight="1" spans="1:18">
      <c r="A37" s="216">
        <v>27</v>
      </c>
      <c r="B37" s="217" t="s">
        <v>100</v>
      </c>
      <c r="C37" s="218" t="s">
        <v>101</v>
      </c>
      <c r="D37" s="219">
        <v>5</v>
      </c>
      <c r="E37" s="219">
        <v>5</v>
      </c>
      <c r="F37" s="219">
        <v>5</v>
      </c>
      <c r="G37" s="219">
        <v>5</v>
      </c>
      <c r="H37" s="219">
        <v>5</v>
      </c>
      <c r="I37" s="228">
        <v>100</v>
      </c>
      <c r="J37" s="228">
        <v>100</v>
      </c>
      <c r="K37" s="228">
        <v>100</v>
      </c>
      <c r="L37" s="228">
        <v>100</v>
      </c>
      <c r="M37" s="229">
        <v>100</v>
      </c>
      <c r="N37" s="230" t="str">
        <f t="shared" si="0"/>
        <v>Y</v>
      </c>
      <c r="O37" s="230" t="str">
        <f t="shared" si="1"/>
        <v>Y</v>
      </c>
      <c r="P37" s="230" t="str">
        <f t="shared" si="2"/>
        <v>Y</v>
      </c>
      <c r="Q37" s="230" t="str">
        <f t="shared" si="3"/>
        <v>Y</v>
      </c>
      <c r="R37" s="230" t="str">
        <f t="shared" si="4"/>
        <v>Y</v>
      </c>
    </row>
    <row r="38" customFormat="1" ht="21.95" customHeight="1" spans="1:18">
      <c r="A38" s="216">
        <v>28</v>
      </c>
      <c r="B38" s="217" t="s">
        <v>102</v>
      </c>
      <c r="C38" s="218" t="s">
        <v>103</v>
      </c>
      <c r="D38" s="219">
        <v>5</v>
      </c>
      <c r="E38" s="219">
        <v>5</v>
      </c>
      <c r="F38" s="219">
        <v>5</v>
      </c>
      <c r="G38" s="219">
        <v>5</v>
      </c>
      <c r="H38" s="219">
        <v>5</v>
      </c>
      <c r="I38" s="228">
        <v>100</v>
      </c>
      <c r="J38" s="228">
        <v>100</v>
      </c>
      <c r="K38" s="228">
        <v>60</v>
      </c>
      <c r="L38" s="228">
        <v>100</v>
      </c>
      <c r="M38" s="229">
        <v>100</v>
      </c>
      <c r="N38" s="230" t="str">
        <f t="shared" si="0"/>
        <v>Y</v>
      </c>
      <c r="O38" s="230" t="str">
        <f t="shared" si="1"/>
        <v>Y</v>
      </c>
      <c r="P38" s="230" t="str">
        <f t="shared" si="2"/>
        <v>N</v>
      </c>
      <c r="Q38" s="230" t="str">
        <f t="shared" si="3"/>
        <v>Y</v>
      </c>
      <c r="R38" s="230" t="str">
        <f t="shared" si="4"/>
        <v>Y</v>
      </c>
    </row>
    <row r="39" customFormat="1" ht="21.95" customHeight="1" spans="1:18">
      <c r="A39" s="216">
        <v>29</v>
      </c>
      <c r="B39" s="217" t="s">
        <v>104</v>
      </c>
      <c r="C39" s="218" t="s">
        <v>105</v>
      </c>
      <c r="D39" s="219">
        <v>5</v>
      </c>
      <c r="E39" s="219">
        <v>5</v>
      </c>
      <c r="F39" s="219">
        <v>5</v>
      </c>
      <c r="G39" s="219">
        <v>5</v>
      </c>
      <c r="H39" s="219">
        <v>5</v>
      </c>
      <c r="I39" s="228">
        <v>100</v>
      </c>
      <c r="J39" s="228">
        <v>100</v>
      </c>
      <c r="K39" s="228">
        <v>100</v>
      </c>
      <c r="L39" s="228">
        <v>100</v>
      </c>
      <c r="M39" s="229">
        <v>100</v>
      </c>
      <c r="N39" s="230" t="str">
        <f t="shared" si="0"/>
        <v>Y</v>
      </c>
      <c r="O39" s="230" t="str">
        <f t="shared" si="1"/>
        <v>Y</v>
      </c>
      <c r="P39" s="230" t="str">
        <f t="shared" si="2"/>
        <v>Y</v>
      </c>
      <c r="Q39" s="230" t="str">
        <f t="shared" si="3"/>
        <v>Y</v>
      </c>
      <c r="R39" s="230" t="str">
        <f t="shared" si="4"/>
        <v>Y</v>
      </c>
    </row>
    <row r="40" customFormat="1" ht="21.95" customHeight="1" spans="1:18">
      <c r="A40" s="216">
        <v>30</v>
      </c>
      <c r="B40" s="217" t="s">
        <v>106</v>
      </c>
      <c r="C40" s="218" t="s">
        <v>107</v>
      </c>
      <c r="D40" s="219">
        <v>5</v>
      </c>
      <c r="E40" s="219">
        <v>5</v>
      </c>
      <c r="F40" s="219">
        <v>5</v>
      </c>
      <c r="G40" s="219">
        <v>5</v>
      </c>
      <c r="H40" s="219">
        <v>5</v>
      </c>
      <c r="I40" s="228">
        <v>100</v>
      </c>
      <c r="J40" s="228">
        <v>100</v>
      </c>
      <c r="K40" s="228">
        <v>100</v>
      </c>
      <c r="L40" s="228">
        <v>100</v>
      </c>
      <c r="M40" s="229">
        <v>100</v>
      </c>
      <c r="N40" s="230" t="str">
        <f t="shared" si="0"/>
        <v>Y</v>
      </c>
      <c r="O40" s="230" t="str">
        <f t="shared" si="1"/>
        <v>Y</v>
      </c>
      <c r="P40" s="230" t="str">
        <f t="shared" si="2"/>
        <v>Y</v>
      </c>
      <c r="Q40" s="230" t="str">
        <f t="shared" si="3"/>
        <v>Y</v>
      </c>
      <c r="R40" s="230" t="str">
        <f t="shared" si="4"/>
        <v>Y</v>
      </c>
    </row>
    <row r="41" customFormat="1" ht="21.95" customHeight="1" spans="1:18">
      <c r="A41" s="216">
        <v>31</v>
      </c>
      <c r="B41" s="217" t="s">
        <v>108</v>
      </c>
      <c r="C41" s="218" t="s">
        <v>109</v>
      </c>
      <c r="D41" s="219">
        <v>5</v>
      </c>
      <c r="E41" s="219">
        <v>5</v>
      </c>
      <c r="F41" s="219">
        <v>5</v>
      </c>
      <c r="G41" s="219">
        <v>5</v>
      </c>
      <c r="H41" s="219">
        <v>5</v>
      </c>
      <c r="I41" s="228">
        <v>100</v>
      </c>
      <c r="J41" s="228">
        <v>100</v>
      </c>
      <c r="K41" s="228">
        <v>100</v>
      </c>
      <c r="L41" s="228">
        <v>100</v>
      </c>
      <c r="M41" s="229">
        <v>100</v>
      </c>
      <c r="N41" s="230" t="str">
        <f t="shared" si="0"/>
        <v>Y</v>
      </c>
      <c r="O41" s="230" t="str">
        <f t="shared" si="1"/>
        <v>Y</v>
      </c>
      <c r="P41" s="230" t="str">
        <f t="shared" si="2"/>
        <v>Y</v>
      </c>
      <c r="Q41" s="230" t="str">
        <f t="shared" si="3"/>
        <v>Y</v>
      </c>
      <c r="R41" s="230" t="str">
        <f t="shared" si="4"/>
        <v>Y</v>
      </c>
    </row>
    <row r="42" customFormat="1" ht="21.95" customHeight="1" spans="1:18">
      <c r="A42" s="216">
        <v>32</v>
      </c>
      <c r="B42" s="217" t="s">
        <v>110</v>
      </c>
      <c r="C42" s="218" t="s">
        <v>111</v>
      </c>
      <c r="D42" s="219">
        <v>5</v>
      </c>
      <c r="E42" s="219">
        <v>5</v>
      </c>
      <c r="F42" s="219">
        <v>5</v>
      </c>
      <c r="G42" s="219">
        <v>5</v>
      </c>
      <c r="H42" s="219">
        <v>5</v>
      </c>
      <c r="I42" s="228">
        <v>100</v>
      </c>
      <c r="J42" s="228">
        <v>100</v>
      </c>
      <c r="K42" s="228">
        <v>100</v>
      </c>
      <c r="L42" s="228">
        <v>100</v>
      </c>
      <c r="M42" s="229">
        <v>100</v>
      </c>
      <c r="N42" s="230" t="str">
        <f t="shared" si="0"/>
        <v>Y</v>
      </c>
      <c r="O42" s="230" t="str">
        <f t="shared" si="1"/>
        <v>Y</v>
      </c>
      <c r="P42" s="230" t="str">
        <f t="shared" si="2"/>
        <v>Y</v>
      </c>
      <c r="Q42" s="230" t="str">
        <f t="shared" si="3"/>
        <v>Y</v>
      </c>
      <c r="R42" s="230" t="str">
        <f t="shared" si="4"/>
        <v>Y</v>
      </c>
    </row>
    <row r="43" customFormat="1" ht="21.95" customHeight="1" spans="1:18">
      <c r="A43" s="216">
        <v>33</v>
      </c>
      <c r="B43" s="220" t="s">
        <v>112</v>
      </c>
      <c r="C43" s="221" t="s">
        <v>113</v>
      </c>
      <c r="D43" s="219">
        <v>5</v>
      </c>
      <c r="E43" s="219">
        <v>5</v>
      </c>
      <c r="F43" s="219">
        <v>5</v>
      </c>
      <c r="G43" s="219">
        <v>5</v>
      </c>
      <c r="H43" s="219">
        <v>5</v>
      </c>
      <c r="I43" s="228">
        <v>80</v>
      </c>
      <c r="J43" s="228">
        <v>100</v>
      </c>
      <c r="K43" s="228">
        <v>100</v>
      </c>
      <c r="L43" s="228">
        <v>100</v>
      </c>
      <c r="M43" s="229">
        <v>100</v>
      </c>
      <c r="N43" s="230" t="str">
        <f t="shared" si="0"/>
        <v>Y</v>
      </c>
      <c r="O43" s="230" t="str">
        <f t="shared" si="1"/>
        <v>Y</v>
      </c>
      <c r="P43" s="230" t="str">
        <f t="shared" si="2"/>
        <v>Y</v>
      </c>
      <c r="Q43" s="230" t="str">
        <f t="shared" si="3"/>
        <v>Y</v>
      </c>
      <c r="R43" s="230" t="str">
        <f t="shared" si="4"/>
        <v>Y</v>
      </c>
    </row>
    <row r="44" customFormat="1" ht="21.95" customHeight="1" spans="1:18">
      <c r="A44" s="216">
        <v>34</v>
      </c>
      <c r="B44" s="217" t="s">
        <v>114</v>
      </c>
      <c r="C44" s="218" t="s">
        <v>115</v>
      </c>
      <c r="D44" s="219">
        <v>5</v>
      </c>
      <c r="E44" s="219">
        <v>5</v>
      </c>
      <c r="F44" s="219">
        <v>5</v>
      </c>
      <c r="G44" s="219">
        <v>5</v>
      </c>
      <c r="H44" s="219">
        <v>5</v>
      </c>
      <c r="I44" s="228">
        <v>100</v>
      </c>
      <c r="J44" s="228">
        <v>100</v>
      </c>
      <c r="K44" s="228">
        <v>100</v>
      </c>
      <c r="L44" s="228">
        <v>100</v>
      </c>
      <c r="M44" s="229">
        <v>80</v>
      </c>
      <c r="N44" s="230" t="str">
        <f t="shared" si="0"/>
        <v>Y</v>
      </c>
      <c r="O44" s="230" t="str">
        <f t="shared" si="1"/>
        <v>Y</v>
      </c>
      <c r="P44" s="230" t="str">
        <f t="shared" si="2"/>
        <v>Y</v>
      </c>
      <c r="Q44" s="230" t="str">
        <f t="shared" si="3"/>
        <v>Y</v>
      </c>
      <c r="R44" s="230" t="str">
        <f t="shared" si="4"/>
        <v>Y</v>
      </c>
    </row>
    <row r="45" customFormat="1" ht="21.95" customHeight="1" spans="1:18">
      <c r="A45" s="216">
        <v>35</v>
      </c>
      <c r="B45" s="217" t="s">
        <v>116</v>
      </c>
      <c r="C45" s="218" t="s">
        <v>117</v>
      </c>
      <c r="D45" s="219">
        <v>5</v>
      </c>
      <c r="E45" s="219">
        <v>5</v>
      </c>
      <c r="F45" s="219">
        <v>5</v>
      </c>
      <c r="G45" s="219">
        <v>5</v>
      </c>
      <c r="H45" s="219">
        <v>5</v>
      </c>
      <c r="I45" s="228">
        <v>100</v>
      </c>
      <c r="J45" s="228">
        <v>100</v>
      </c>
      <c r="K45" s="228">
        <v>100</v>
      </c>
      <c r="L45" s="228">
        <v>100</v>
      </c>
      <c r="M45" s="229">
        <v>100</v>
      </c>
      <c r="N45" s="230" t="str">
        <f t="shared" si="0"/>
        <v>Y</v>
      </c>
      <c r="O45" s="230" t="str">
        <f t="shared" si="1"/>
        <v>Y</v>
      </c>
      <c r="P45" s="230" t="str">
        <f t="shared" si="2"/>
        <v>Y</v>
      </c>
      <c r="Q45" s="230" t="str">
        <f t="shared" si="3"/>
        <v>Y</v>
      </c>
      <c r="R45" s="230" t="str">
        <f t="shared" si="4"/>
        <v>Y</v>
      </c>
    </row>
    <row r="46" customFormat="1" ht="21.95" customHeight="1" spans="1:18">
      <c r="A46" s="216">
        <v>36</v>
      </c>
      <c r="B46" s="217" t="s">
        <v>118</v>
      </c>
      <c r="C46" s="218" t="s">
        <v>119</v>
      </c>
      <c r="D46" s="219">
        <v>5</v>
      </c>
      <c r="E46" s="219">
        <v>5</v>
      </c>
      <c r="F46" s="219">
        <v>5</v>
      </c>
      <c r="G46" s="219">
        <v>5</v>
      </c>
      <c r="H46" s="219">
        <v>5</v>
      </c>
      <c r="I46" s="228">
        <v>100</v>
      </c>
      <c r="J46" s="228">
        <v>100</v>
      </c>
      <c r="K46" s="228">
        <v>100</v>
      </c>
      <c r="L46" s="228">
        <v>100</v>
      </c>
      <c r="M46" s="229">
        <v>100</v>
      </c>
      <c r="N46" s="230" t="str">
        <f t="shared" si="0"/>
        <v>Y</v>
      </c>
      <c r="O46" s="230" t="str">
        <f t="shared" si="1"/>
        <v>Y</v>
      </c>
      <c r="P46" s="230" t="str">
        <f t="shared" si="2"/>
        <v>Y</v>
      </c>
      <c r="Q46" s="230" t="str">
        <f t="shared" si="3"/>
        <v>Y</v>
      </c>
      <c r="R46" s="230" t="str">
        <f t="shared" si="4"/>
        <v>Y</v>
      </c>
    </row>
    <row r="47" customFormat="1" ht="21.95" customHeight="1" spans="1:18">
      <c r="A47" s="216">
        <v>37</v>
      </c>
      <c r="B47" s="217" t="s">
        <v>120</v>
      </c>
      <c r="C47" s="218" t="s">
        <v>121</v>
      </c>
      <c r="D47" s="219">
        <v>5</v>
      </c>
      <c r="E47" s="219">
        <v>5</v>
      </c>
      <c r="F47" s="219">
        <v>5</v>
      </c>
      <c r="G47" s="219">
        <v>5</v>
      </c>
      <c r="H47" s="219">
        <v>5</v>
      </c>
      <c r="I47" s="228">
        <v>100</v>
      </c>
      <c r="J47" s="228">
        <v>100</v>
      </c>
      <c r="K47" s="228">
        <v>100</v>
      </c>
      <c r="L47" s="228">
        <v>100</v>
      </c>
      <c r="M47" s="229">
        <v>100</v>
      </c>
      <c r="N47" s="230" t="str">
        <f t="shared" si="0"/>
        <v>Y</v>
      </c>
      <c r="O47" s="230" t="str">
        <f t="shared" si="1"/>
        <v>Y</v>
      </c>
      <c r="P47" s="230" t="str">
        <f t="shared" si="2"/>
        <v>Y</v>
      </c>
      <c r="Q47" s="230" t="str">
        <f t="shared" si="3"/>
        <v>Y</v>
      </c>
      <c r="R47" s="230" t="str">
        <f t="shared" si="4"/>
        <v>Y</v>
      </c>
    </row>
    <row r="48" customFormat="1" ht="21.95" customHeight="1" spans="1:18">
      <c r="A48" s="216">
        <v>38</v>
      </c>
      <c r="B48" s="217" t="s">
        <v>122</v>
      </c>
      <c r="C48" s="218" t="s">
        <v>123</v>
      </c>
      <c r="D48" s="219">
        <v>5</v>
      </c>
      <c r="E48" s="219">
        <v>5</v>
      </c>
      <c r="F48" s="219">
        <v>5</v>
      </c>
      <c r="G48" s="219">
        <v>5</v>
      </c>
      <c r="H48" s="219">
        <v>5</v>
      </c>
      <c r="I48" s="228">
        <v>100</v>
      </c>
      <c r="J48" s="228">
        <v>100</v>
      </c>
      <c r="K48" s="228">
        <v>100</v>
      </c>
      <c r="L48" s="228">
        <v>100</v>
      </c>
      <c r="M48" s="229">
        <v>100</v>
      </c>
      <c r="N48" s="230" t="str">
        <f t="shared" si="0"/>
        <v>Y</v>
      </c>
      <c r="O48" s="230" t="str">
        <f t="shared" si="1"/>
        <v>Y</v>
      </c>
      <c r="P48" s="230" t="str">
        <f t="shared" si="2"/>
        <v>Y</v>
      </c>
      <c r="Q48" s="230" t="str">
        <f t="shared" si="3"/>
        <v>Y</v>
      </c>
      <c r="R48" s="230" t="str">
        <f t="shared" si="4"/>
        <v>Y</v>
      </c>
    </row>
    <row r="49" customFormat="1" ht="21.95" customHeight="1" spans="1:18">
      <c r="A49" s="216">
        <v>39</v>
      </c>
      <c r="B49" s="217" t="s">
        <v>124</v>
      </c>
      <c r="C49" s="218" t="s">
        <v>125</v>
      </c>
      <c r="D49" s="219">
        <v>5</v>
      </c>
      <c r="E49" s="219">
        <v>5</v>
      </c>
      <c r="F49" s="219">
        <v>5</v>
      </c>
      <c r="G49" s="219">
        <v>5</v>
      </c>
      <c r="H49" s="219">
        <v>5</v>
      </c>
      <c r="I49" s="228">
        <v>100</v>
      </c>
      <c r="J49" s="228">
        <v>100</v>
      </c>
      <c r="K49" s="228">
        <v>80</v>
      </c>
      <c r="L49" s="228">
        <v>100</v>
      </c>
      <c r="M49" s="229">
        <v>100</v>
      </c>
      <c r="N49" s="230" t="str">
        <f t="shared" si="0"/>
        <v>Y</v>
      </c>
      <c r="O49" s="230" t="str">
        <f t="shared" si="1"/>
        <v>Y</v>
      </c>
      <c r="P49" s="230" t="str">
        <f t="shared" si="2"/>
        <v>Y</v>
      </c>
      <c r="Q49" s="230" t="str">
        <f t="shared" si="3"/>
        <v>Y</v>
      </c>
      <c r="R49" s="230" t="str">
        <f t="shared" si="4"/>
        <v>Y</v>
      </c>
    </row>
    <row r="50" customFormat="1" ht="21.95" customHeight="1" spans="1:18">
      <c r="A50" s="216">
        <v>40</v>
      </c>
      <c r="B50" s="217" t="s">
        <v>126</v>
      </c>
      <c r="C50" s="218" t="s">
        <v>127</v>
      </c>
      <c r="D50" s="219">
        <v>5</v>
      </c>
      <c r="E50" s="219">
        <v>5</v>
      </c>
      <c r="F50" s="219">
        <v>5</v>
      </c>
      <c r="G50" s="219">
        <v>5</v>
      </c>
      <c r="H50" s="219">
        <v>5</v>
      </c>
      <c r="I50" s="228">
        <v>100</v>
      </c>
      <c r="J50" s="228">
        <v>100</v>
      </c>
      <c r="K50" s="228">
        <v>100</v>
      </c>
      <c r="L50" s="228">
        <v>100</v>
      </c>
      <c r="M50" s="229">
        <v>100</v>
      </c>
      <c r="N50" s="230" t="str">
        <f t="shared" si="0"/>
        <v>Y</v>
      </c>
      <c r="O50" s="230" t="str">
        <f t="shared" si="1"/>
        <v>Y</v>
      </c>
      <c r="P50" s="230" t="str">
        <f t="shared" si="2"/>
        <v>Y</v>
      </c>
      <c r="Q50" s="230" t="str">
        <f t="shared" si="3"/>
        <v>Y</v>
      </c>
      <c r="R50" s="230" t="str">
        <f t="shared" si="4"/>
        <v>Y</v>
      </c>
    </row>
    <row r="51" customFormat="1" ht="21.95" customHeight="1" spans="1:18">
      <c r="A51" s="216">
        <v>41</v>
      </c>
      <c r="B51" s="217" t="s">
        <v>128</v>
      </c>
      <c r="C51" s="218" t="s">
        <v>129</v>
      </c>
      <c r="D51" s="219">
        <v>5</v>
      </c>
      <c r="E51" s="219">
        <v>5</v>
      </c>
      <c r="F51" s="219">
        <v>5</v>
      </c>
      <c r="G51" s="219">
        <v>5</v>
      </c>
      <c r="H51" s="219">
        <v>5</v>
      </c>
      <c r="I51" s="228">
        <v>100</v>
      </c>
      <c r="J51" s="228">
        <v>100</v>
      </c>
      <c r="K51" s="228">
        <v>100</v>
      </c>
      <c r="L51" s="228">
        <v>100</v>
      </c>
      <c r="M51" s="229">
        <v>100</v>
      </c>
      <c r="N51" s="230" t="str">
        <f t="shared" si="0"/>
        <v>Y</v>
      </c>
      <c r="O51" s="230" t="str">
        <f t="shared" si="1"/>
        <v>Y</v>
      </c>
      <c r="P51" s="230" t="str">
        <f t="shared" si="2"/>
        <v>Y</v>
      </c>
      <c r="Q51" s="230" t="str">
        <f t="shared" si="3"/>
        <v>Y</v>
      </c>
      <c r="R51" s="230" t="str">
        <f t="shared" si="4"/>
        <v>Y</v>
      </c>
    </row>
    <row r="52" customFormat="1" ht="21.95" customHeight="1" spans="1:18">
      <c r="A52" s="216">
        <v>42</v>
      </c>
      <c r="B52" s="217" t="s">
        <v>130</v>
      </c>
      <c r="C52" s="218" t="s">
        <v>131</v>
      </c>
      <c r="D52" s="219">
        <v>5</v>
      </c>
      <c r="E52" s="219">
        <v>5</v>
      </c>
      <c r="F52" s="219">
        <v>5</v>
      </c>
      <c r="G52" s="219">
        <v>5</v>
      </c>
      <c r="H52" s="219">
        <v>5</v>
      </c>
      <c r="I52" s="228">
        <v>100</v>
      </c>
      <c r="J52" s="228">
        <v>100</v>
      </c>
      <c r="K52" s="228">
        <v>100</v>
      </c>
      <c r="L52" s="228">
        <v>100</v>
      </c>
      <c r="M52" s="229">
        <v>100</v>
      </c>
      <c r="N52" s="230" t="str">
        <f t="shared" si="0"/>
        <v>Y</v>
      </c>
      <c r="O52" s="230" t="str">
        <f t="shared" si="1"/>
        <v>Y</v>
      </c>
      <c r="P52" s="230" t="str">
        <f t="shared" si="2"/>
        <v>Y</v>
      </c>
      <c r="Q52" s="230" t="str">
        <f t="shared" si="3"/>
        <v>Y</v>
      </c>
      <c r="R52" s="230" t="str">
        <f t="shared" si="4"/>
        <v>Y</v>
      </c>
    </row>
    <row r="53" customFormat="1" ht="21.95" customHeight="1" spans="1:18">
      <c r="A53" s="216">
        <v>43</v>
      </c>
      <c r="B53" s="217" t="s">
        <v>132</v>
      </c>
      <c r="C53" s="218" t="s">
        <v>133</v>
      </c>
      <c r="D53" s="219">
        <v>5</v>
      </c>
      <c r="E53" s="219">
        <v>5</v>
      </c>
      <c r="F53" s="219">
        <v>5</v>
      </c>
      <c r="G53" s="219">
        <v>5</v>
      </c>
      <c r="H53" s="219">
        <v>5</v>
      </c>
      <c r="I53" s="228">
        <v>100</v>
      </c>
      <c r="J53" s="228">
        <v>100</v>
      </c>
      <c r="K53" s="228">
        <v>100</v>
      </c>
      <c r="L53" s="228">
        <v>100</v>
      </c>
      <c r="M53" s="229">
        <v>60</v>
      </c>
      <c r="N53" s="230" t="str">
        <f t="shared" si="0"/>
        <v>Y</v>
      </c>
      <c r="O53" s="230" t="str">
        <f t="shared" si="1"/>
        <v>Y</v>
      </c>
      <c r="P53" s="230" t="str">
        <f t="shared" si="2"/>
        <v>Y</v>
      </c>
      <c r="Q53" s="230" t="str">
        <f t="shared" si="3"/>
        <v>Y</v>
      </c>
      <c r="R53" s="230" t="str">
        <f t="shared" si="4"/>
        <v>N</v>
      </c>
    </row>
    <row r="54" customFormat="1" ht="21.95" customHeight="1" spans="1:18">
      <c r="A54" s="216">
        <v>44</v>
      </c>
      <c r="B54" s="217" t="s">
        <v>134</v>
      </c>
      <c r="C54" s="218" t="s">
        <v>135</v>
      </c>
      <c r="D54" s="219">
        <v>5</v>
      </c>
      <c r="E54" s="219">
        <v>5</v>
      </c>
      <c r="F54" s="219">
        <v>5</v>
      </c>
      <c r="G54" s="219">
        <v>5</v>
      </c>
      <c r="H54" s="219">
        <v>5</v>
      </c>
      <c r="I54" s="228">
        <v>100</v>
      </c>
      <c r="J54" s="228">
        <v>100</v>
      </c>
      <c r="K54" s="228">
        <v>100</v>
      </c>
      <c r="L54" s="228">
        <v>100</v>
      </c>
      <c r="M54" s="229">
        <v>100</v>
      </c>
      <c r="N54" s="230" t="str">
        <f t="shared" si="0"/>
        <v>Y</v>
      </c>
      <c r="O54" s="230" t="str">
        <f t="shared" si="1"/>
        <v>Y</v>
      </c>
      <c r="P54" s="230" t="str">
        <f t="shared" si="2"/>
        <v>Y</v>
      </c>
      <c r="Q54" s="230" t="str">
        <f t="shared" si="3"/>
        <v>Y</v>
      </c>
      <c r="R54" s="230" t="str">
        <f t="shared" si="4"/>
        <v>Y</v>
      </c>
    </row>
    <row r="55" customFormat="1" ht="21.95" customHeight="1" spans="1:18">
      <c r="A55" s="216">
        <v>45</v>
      </c>
      <c r="B55" s="217" t="s">
        <v>136</v>
      </c>
      <c r="C55" s="218" t="s">
        <v>137</v>
      </c>
      <c r="D55" s="219">
        <v>5</v>
      </c>
      <c r="E55" s="219">
        <v>5</v>
      </c>
      <c r="F55" s="219">
        <v>5</v>
      </c>
      <c r="G55" s="219">
        <v>5</v>
      </c>
      <c r="H55" s="219">
        <v>5</v>
      </c>
      <c r="I55" s="228">
        <v>100</v>
      </c>
      <c r="J55" s="228">
        <v>100</v>
      </c>
      <c r="K55" s="228">
        <v>100</v>
      </c>
      <c r="L55" s="228">
        <v>100</v>
      </c>
      <c r="M55" s="229">
        <v>100</v>
      </c>
      <c r="N55" s="230" t="str">
        <f t="shared" si="0"/>
        <v>Y</v>
      </c>
      <c r="O55" s="230" t="str">
        <f t="shared" si="1"/>
        <v>Y</v>
      </c>
      <c r="P55" s="230" t="str">
        <f t="shared" si="2"/>
        <v>Y</v>
      </c>
      <c r="Q55" s="230" t="str">
        <f t="shared" si="3"/>
        <v>Y</v>
      </c>
      <c r="R55" s="230" t="str">
        <f t="shared" si="4"/>
        <v>Y</v>
      </c>
    </row>
    <row r="56" customFormat="1" ht="21.95" customHeight="1" spans="1:18">
      <c r="A56" s="216">
        <v>46</v>
      </c>
      <c r="B56" s="217" t="s">
        <v>138</v>
      </c>
      <c r="C56" s="218" t="s">
        <v>139</v>
      </c>
      <c r="D56" s="219">
        <v>4</v>
      </c>
      <c r="E56" s="219">
        <v>5</v>
      </c>
      <c r="F56" s="219">
        <v>5</v>
      </c>
      <c r="G56" s="219">
        <v>5</v>
      </c>
      <c r="H56" s="219">
        <v>5</v>
      </c>
      <c r="I56" s="228">
        <v>80</v>
      </c>
      <c r="J56" s="228">
        <v>100</v>
      </c>
      <c r="K56" s="228">
        <v>100</v>
      </c>
      <c r="L56" s="228">
        <v>100</v>
      </c>
      <c r="M56" s="229">
        <v>100</v>
      </c>
      <c r="N56" s="230" t="str">
        <f t="shared" si="0"/>
        <v>Y</v>
      </c>
      <c r="O56" s="230" t="str">
        <f t="shared" si="1"/>
        <v>Y</v>
      </c>
      <c r="P56" s="230" t="str">
        <f t="shared" si="2"/>
        <v>Y</v>
      </c>
      <c r="Q56" s="230" t="str">
        <f t="shared" si="3"/>
        <v>Y</v>
      </c>
      <c r="R56" s="230" t="str">
        <f t="shared" si="4"/>
        <v>Y</v>
      </c>
    </row>
    <row r="57" customFormat="1" ht="21.95" customHeight="1" spans="1:18">
      <c r="A57" s="216">
        <v>47</v>
      </c>
      <c r="B57" s="217" t="s">
        <v>140</v>
      </c>
      <c r="C57" s="218" t="s">
        <v>141</v>
      </c>
      <c r="D57" s="219">
        <v>5</v>
      </c>
      <c r="E57" s="219">
        <v>5</v>
      </c>
      <c r="F57" s="219">
        <v>5</v>
      </c>
      <c r="G57" s="219">
        <v>5</v>
      </c>
      <c r="H57" s="219">
        <v>5</v>
      </c>
      <c r="I57" s="228">
        <v>100</v>
      </c>
      <c r="J57" s="228">
        <v>100</v>
      </c>
      <c r="K57" s="228">
        <v>100</v>
      </c>
      <c r="L57" s="228">
        <v>100</v>
      </c>
      <c r="M57" s="229">
        <v>100</v>
      </c>
      <c r="N57" s="230" t="str">
        <f t="shared" si="0"/>
        <v>Y</v>
      </c>
      <c r="O57" s="230" t="str">
        <f t="shared" si="1"/>
        <v>Y</v>
      </c>
      <c r="P57" s="230" t="str">
        <f t="shared" si="2"/>
        <v>Y</v>
      </c>
      <c r="Q57" s="230" t="str">
        <f t="shared" si="3"/>
        <v>Y</v>
      </c>
      <c r="R57" s="230" t="str">
        <f t="shared" si="4"/>
        <v>Y</v>
      </c>
    </row>
    <row r="58" customFormat="1" ht="21.95" customHeight="1" spans="1:18">
      <c r="A58" s="216">
        <v>48</v>
      </c>
      <c r="B58" s="217" t="s">
        <v>142</v>
      </c>
      <c r="C58" s="218" t="s">
        <v>143</v>
      </c>
      <c r="D58" s="219">
        <v>5</v>
      </c>
      <c r="E58" s="219">
        <v>5</v>
      </c>
      <c r="F58" s="219">
        <v>5</v>
      </c>
      <c r="G58" s="219">
        <v>5</v>
      </c>
      <c r="H58" s="219">
        <v>5</v>
      </c>
      <c r="I58" s="228">
        <v>100</v>
      </c>
      <c r="J58" s="228">
        <v>100</v>
      </c>
      <c r="K58" s="228">
        <v>100</v>
      </c>
      <c r="L58" s="228">
        <v>100</v>
      </c>
      <c r="M58" s="229">
        <v>100</v>
      </c>
      <c r="N58" s="230" t="str">
        <f t="shared" si="0"/>
        <v>Y</v>
      </c>
      <c r="O58" s="230" t="str">
        <f t="shared" si="1"/>
        <v>Y</v>
      </c>
      <c r="P58" s="230" t="str">
        <f t="shared" si="2"/>
        <v>Y</v>
      </c>
      <c r="Q58" s="230" t="str">
        <f t="shared" si="3"/>
        <v>Y</v>
      </c>
      <c r="R58" s="230" t="str">
        <f t="shared" si="4"/>
        <v>Y</v>
      </c>
    </row>
    <row r="59" customFormat="1" ht="21.95" customHeight="1" spans="1:18">
      <c r="A59" s="216">
        <v>49</v>
      </c>
      <c r="B59" s="217" t="s">
        <v>144</v>
      </c>
      <c r="C59" s="218" t="s">
        <v>145</v>
      </c>
      <c r="D59" s="219">
        <v>5</v>
      </c>
      <c r="E59" s="219">
        <v>5</v>
      </c>
      <c r="F59" s="219">
        <v>5</v>
      </c>
      <c r="G59" s="219">
        <v>5</v>
      </c>
      <c r="H59" s="219">
        <v>5</v>
      </c>
      <c r="I59" s="228">
        <v>100</v>
      </c>
      <c r="J59" s="228">
        <v>100</v>
      </c>
      <c r="K59" s="228">
        <v>100</v>
      </c>
      <c r="L59" s="228">
        <v>100</v>
      </c>
      <c r="M59" s="229">
        <v>100</v>
      </c>
      <c r="N59" s="230" t="str">
        <f t="shared" si="0"/>
        <v>Y</v>
      </c>
      <c r="O59" s="230" t="str">
        <f t="shared" si="1"/>
        <v>Y</v>
      </c>
      <c r="P59" s="230" t="str">
        <f t="shared" si="2"/>
        <v>Y</v>
      </c>
      <c r="Q59" s="230" t="str">
        <f t="shared" si="3"/>
        <v>Y</v>
      </c>
      <c r="R59" s="230" t="str">
        <f t="shared" si="4"/>
        <v>Y</v>
      </c>
    </row>
    <row r="60" customFormat="1" ht="21.95" customHeight="1" spans="1:18">
      <c r="A60" s="216">
        <v>50</v>
      </c>
      <c r="B60" s="217" t="s">
        <v>146</v>
      </c>
      <c r="C60" s="218" t="s">
        <v>147</v>
      </c>
      <c r="D60" s="219">
        <v>5</v>
      </c>
      <c r="E60" s="219">
        <v>5</v>
      </c>
      <c r="F60" s="219">
        <v>5</v>
      </c>
      <c r="G60" s="219">
        <v>5</v>
      </c>
      <c r="H60" s="219">
        <v>5</v>
      </c>
      <c r="I60" s="228">
        <v>100</v>
      </c>
      <c r="J60" s="228">
        <v>100</v>
      </c>
      <c r="K60" s="228">
        <v>100</v>
      </c>
      <c r="L60" s="228">
        <v>100</v>
      </c>
      <c r="M60" s="229">
        <v>100</v>
      </c>
      <c r="N60" s="230" t="str">
        <f t="shared" si="0"/>
        <v>Y</v>
      </c>
      <c r="O60" s="230" t="str">
        <f t="shared" si="1"/>
        <v>Y</v>
      </c>
      <c r="P60" s="230" t="str">
        <f t="shared" si="2"/>
        <v>Y</v>
      </c>
      <c r="Q60" s="230" t="str">
        <f t="shared" si="3"/>
        <v>Y</v>
      </c>
      <c r="R60" s="230" t="str">
        <f t="shared" si="4"/>
        <v>Y</v>
      </c>
    </row>
    <row r="61" customFormat="1" ht="21.95" customHeight="1" spans="1:18">
      <c r="A61" s="216">
        <v>51</v>
      </c>
      <c r="B61" s="217" t="s">
        <v>148</v>
      </c>
      <c r="C61" s="218" t="s">
        <v>149</v>
      </c>
      <c r="D61" s="219">
        <v>5</v>
      </c>
      <c r="E61" s="219">
        <v>5</v>
      </c>
      <c r="F61" s="219">
        <v>5</v>
      </c>
      <c r="G61" s="219">
        <v>5</v>
      </c>
      <c r="H61" s="219">
        <v>5</v>
      </c>
      <c r="I61" s="228">
        <v>100</v>
      </c>
      <c r="J61" s="228">
        <v>100</v>
      </c>
      <c r="K61" s="228">
        <v>100</v>
      </c>
      <c r="L61" s="228">
        <v>100</v>
      </c>
      <c r="M61" s="229">
        <v>100</v>
      </c>
      <c r="N61" s="230" t="str">
        <f t="shared" si="0"/>
        <v>Y</v>
      </c>
      <c r="O61" s="230" t="str">
        <f t="shared" si="1"/>
        <v>Y</v>
      </c>
      <c r="P61" s="230" t="str">
        <f t="shared" si="2"/>
        <v>Y</v>
      </c>
      <c r="Q61" s="230" t="str">
        <f t="shared" si="3"/>
        <v>Y</v>
      </c>
      <c r="R61" s="230" t="str">
        <f t="shared" si="4"/>
        <v>Y</v>
      </c>
    </row>
    <row r="62" customFormat="1" ht="21.95" customHeight="1" spans="1:18">
      <c r="A62" s="216">
        <v>52</v>
      </c>
      <c r="B62" s="217" t="s">
        <v>150</v>
      </c>
      <c r="C62" s="218" t="s">
        <v>151</v>
      </c>
      <c r="D62" s="219">
        <v>5</v>
      </c>
      <c r="E62" s="219">
        <v>5</v>
      </c>
      <c r="F62" s="219">
        <v>5</v>
      </c>
      <c r="G62" s="219">
        <v>5</v>
      </c>
      <c r="H62" s="219">
        <v>5</v>
      </c>
      <c r="I62" s="228">
        <v>100</v>
      </c>
      <c r="J62" s="228">
        <v>100</v>
      </c>
      <c r="K62" s="228">
        <v>100</v>
      </c>
      <c r="L62" s="228">
        <v>100</v>
      </c>
      <c r="M62" s="229">
        <v>100</v>
      </c>
      <c r="N62" s="230" t="str">
        <f t="shared" si="0"/>
        <v>Y</v>
      </c>
      <c r="O62" s="230" t="str">
        <f t="shared" si="1"/>
        <v>Y</v>
      </c>
      <c r="P62" s="230" t="str">
        <f t="shared" si="2"/>
        <v>Y</v>
      </c>
      <c r="Q62" s="230" t="str">
        <f t="shared" si="3"/>
        <v>Y</v>
      </c>
      <c r="R62" s="230" t="str">
        <f t="shared" si="4"/>
        <v>Y</v>
      </c>
    </row>
    <row r="63" customFormat="1" ht="21.95" customHeight="1" spans="1:18">
      <c r="A63" s="216">
        <v>53</v>
      </c>
      <c r="B63" s="217" t="s">
        <v>152</v>
      </c>
      <c r="C63" s="218" t="s">
        <v>153</v>
      </c>
      <c r="D63" s="219">
        <v>5</v>
      </c>
      <c r="E63" s="219">
        <v>5</v>
      </c>
      <c r="F63" s="219">
        <v>5</v>
      </c>
      <c r="G63" s="219">
        <v>5</v>
      </c>
      <c r="H63" s="219">
        <v>5</v>
      </c>
      <c r="I63" s="228">
        <v>100</v>
      </c>
      <c r="J63" s="228">
        <v>100</v>
      </c>
      <c r="K63" s="228">
        <v>100</v>
      </c>
      <c r="L63" s="228">
        <v>100</v>
      </c>
      <c r="M63" s="229">
        <v>100</v>
      </c>
      <c r="N63" s="230" t="str">
        <f t="shared" si="0"/>
        <v>Y</v>
      </c>
      <c r="O63" s="230" t="str">
        <f t="shared" si="1"/>
        <v>Y</v>
      </c>
      <c r="P63" s="230" t="str">
        <f t="shared" si="2"/>
        <v>Y</v>
      </c>
      <c r="Q63" s="230" t="str">
        <f t="shared" si="3"/>
        <v>Y</v>
      </c>
      <c r="R63" s="230" t="str">
        <f t="shared" si="4"/>
        <v>Y</v>
      </c>
    </row>
    <row r="64" customFormat="1" ht="21.95" customHeight="1" spans="1:18">
      <c r="A64" s="216">
        <v>54</v>
      </c>
      <c r="B64" s="217" t="s">
        <v>154</v>
      </c>
      <c r="C64" s="218" t="s">
        <v>155</v>
      </c>
      <c r="D64" s="219">
        <v>5</v>
      </c>
      <c r="E64" s="219">
        <v>5</v>
      </c>
      <c r="F64" s="219">
        <v>5</v>
      </c>
      <c r="G64" s="219">
        <v>5</v>
      </c>
      <c r="H64" s="219">
        <v>5</v>
      </c>
      <c r="I64" s="228">
        <v>100</v>
      </c>
      <c r="J64" s="228">
        <v>100</v>
      </c>
      <c r="K64" s="228">
        <v>100</v>
      </c>
      <c r="L64" s="228">
        <v>100</v>
      </c>
      <c r="M64" s="229">
        <v>100</v>
      </c>
      <c r="N64" s="230" t="str">
        <f t="shared" si="0"/>
        <v>Y</v>
      </c>
      <c r="O64" s="230" t="str">
        <f t="shared" si="1"/>
        <v>Y</v>
      </c>
      <c r="P64" s="230" t="str">
        <f t="shared" si="2"/>
        <v>Y</v>
      </c>
      <c r="Q64" s="230" t="str">
        <f t="shared" si="3"/>
        <v>Y</v>
      </c>
      <c r="R64" s="230" t="str">
        <f t="shared" si="4"/>
        <v>Y</v>
      </c>
    </row>
    <row r="65" customFormat="1" ht="21.95" customHeight="1" spans="1:18">
      <c r="A65" s="216">
        <v>55</v>
      </c>
      <c r="B65" s="217" t="s">
        <v>156</v>
      </c>
      <c r="C65" s="218" t="s">
        <v>157</v>
      </c>
      <c r="D65" s="219">
        <v>5</v>
      </c>
      <c r="E65" s="219">
        <v>5</v>
      </c>
      <c r="F65" s="219">
        <v>5</v>
      </c>
      <c r="G65" s="219">
        <v>5</v>
      </c>
      <c r="H65" s="219">
        <v>5</v>
      </c>
      <c r="I65" s="228">
        <v>100</v>
      </c>
      <c r="J65" s="228">
        <v>100</v>
      </c>
      <c r="K65" s="228">
        <v>100</v>
      </c>
      <c r="L65" s="228">
        <v>100</v>
      </c>
      <c r="M65" s="229">
        <v>100</v>
      </c>
      <c r="N65" s="230" t="str">
        <f t="shared" si="0"/>
        <v>Y</v>
      </c>
      <c r="O65" s="230" t="str">
        <f t="shared" si="1"/>
        <v>Y</v>
      </c>
      <c r="P65" s="230" t="str">
        <f t="shared" si="2"/>
        <v>Y</v>
      </c>
      <c r="Q65" s="230" t="str">
        <f t="shared" si="3"/>
        <v>Y</v>
      </c>
      <c r="R65" s="230" t="str">
        <f t="shared" si="4"/>
        <v>Y</v>
      </c>
    </row>
    <row r="66" customFormat="1" ht="21.95" customHeight="1" spans="1:18">
      <c r="A66" s="216">
        <v>56</v>
      </c>
      <c r="B66" s="217" t="s">
        <v>158</v>
      </c>
      <c r="C66" s="218" t="s">
        <v>159</v>
      </c>
      <c r="D66" s="219">
        <v>5</v>
      </c>
      <c r="E66" s="219">
        <v>5</v>
      </c>
      <c r="F66" s="219">
        <v>5</v>
      </c>
      <c r="G66" s="219">
        <v>5</v>
      </c>
      <c r="H66" s="219">
        <v>5</v>
      </c>
      <c r="I66" s="228">
        <v>100</v>
      </c>
      <c r="J66" s="228">
        <v>100</v>
      </c>
      <c r="K66" s="228">
        <v>100</v>
      </c>
      <c r="L66" s="228">
        <v>100</v>
      </c>
      <c r="M66" s="229">
        <v>100</v>
      </c>
      <c r="N66" s="230" t="str">
        <f t="shared" si="0"/>
        <v>Y</v>
      </c>
      <c r="O66" s="230" t="str">
        <f t="shared" si="1"/>
        <v>Y</v>
      </c>
      <c r="P66" s="230" t="str">
        <f t="shared" si="2"/>
        <v>Y</v>
      </c>
      <c r="Q66" s="230" t="str">
        <f t="shared" si="3"/>
        <v>Y</v>
      </c>
      <c r="R66" s="230" t="str">
        <f t="shared" si="4"/>
        <v>Y</v>
      </c>
    </row>
    <row r="67" ht="21.95" customHeight="1" spans="1:18">
      <c r="A67" s="216">
        <v>57</v>
      </c>
      <c r="B67" s="233" t="s">
        <v>160</v>
      </c>
      <c r="C67" s="234" t="s">
        <v>161</v>
      </c>
      <c r="D67" s="235">
        <v>5</v>
      </c>
      <c r="E67" s="235">
        <v>5</v>
      </c>
      <c r="F67" s="235">
        <v>5</v>
      </c>
      <c r="G67" s="235">
        <v>4</v>
      </c>
      <c r="H67" s="235">
        <v>5</v>
      </c>
      <c r="I67" s="239">
        <f>D67/0.05</f>
        <v>100</v>
      </c>
      <c r="J67" s="239">
        <f>E67/0.05</f>
        <v>100</v>
      </c>
      <c r="K67" s="239">
        <f>F67/0.05</f>
        <v>100</v>
      </c>
      <c r="L67" s="239">
        <f>G67/0.05</f>
        <v>80</v>
      </c>
      <c r="M67" s="192">
        <f>H67/0.05</f>
        <v>100</v>
      </c>
      <c r="N67" s="230" t="str">
        <f t="shared" si="0"/>
        <v>Y</v>
      </c>
      <c r="O67" s="230" t="str">
        <f t="shared" si="1"/>
        <v>Y</v>
      </c>
      <c r="P67" s="230" t="str">
        <f t="shared" si="2"/>
        <v>Y</v>
      </c>
      <c r="Q67" s="230" t="str">
        <f t="shared" si="3"/>
        <v>Y</v>
      </c>
      <c r="R67" s="230" t="str">
        <f t="shared" si="4"/>
        <v>Y</v>
      </c>
    </row>
    <row r="68" ht="21.95" customHeight="1" spans="1:18">
      <c r="A68" s="216">
        <v>58</v>
      </c>
      <c r="B68" s="233" t="s">
        <v>162</v>
      </c>
      <c r="C68" s="234" t="s">
        <v>163</v>
      </c>
      <c r="D68" s="235">
        <v>3</v>
      </c>
      <c r="E68" s="235">
        <v>3</v>
      </c>
      <c r="F68" s="235">
        <v>3</v>
      </c>
      <c r="G68" s="235">
        <v>5</v>
      </c>
      <c r="H68" s="235">
        <v>3</v>
      </c>
      <c r="I68" s="239">
        <f t="shared" ref="I68:M115" si="5">D68/0.05</f>
        <v>60</v>
      </c>
      <c r="J68" s="239">
        <f t="shared" si="5"/>
        <v>60</v>
      </c>
      <c r="K68" s="239">
        <f t="shared" si="5"/>
        <v>60</v>
      </c>
      <c r="L68" s="239">
        <f t="shared" si="5"/>
        <v>100</v>
      </c>
      <c r="M68" s="192">
        <f t="shared" si="5"/>
        <v>60</v>
      </c>
      <c r="N68" s="230" t="str">
        <f t="shared" si="0"/>
        <v>N</v>
      </c>
      <c r="O68" s="230" t="str">
        <f t="shared" si="1"/>
        <v>N</v>
      </c>
      <c r="P68" s="230" t="str">
        <f t="shared" si="2"/>
        <v>N</v>
      </c>
      <c r="Q68" s="230" t="str">
        <f t="shared" si="3"/>
        <v>Y</v>
      </c>
      <c r="R68" s="230" t="str">
        <f t="shared" si="4"/>
        <v>N</v>
      </c>
    </row>
    <row r="69" ht="21.95" customHeight="1" spans="1:18">
      <c r="A69" s="216">
        <v>59</v>
      </c>
      <c r="B69" s="233" t="s">
        <v>164</v>
      </c>
      <c r="C69" s="234" t="s">
        <v>165</v>
      </c>
      <c r="D69" s="235">
        <v>4</v>
      </c>
      <c r="E69" s="235">
        <v>5</v>
      </c>
      <c r="F69" s="235">
        <v>5</v>
      </c>
      <c r="G69" s="235">
        <v>5</v>
      </c>
      <c r="H69" s="235">
        <v>5</v>
      </c>
      <c r="I69" s="239">
        <f t="shared" si="5"/>
        <v>80</v>
      </c>
      <c r="J69" s="239">
        <f t="shared" si="5"/>
        <v>100</v>
      </c>
      <c r="K69" s="239">
        <f t="shared" si="5"/>
        <v>100</v>
      </c>
      <c r="L69" s="239">
        <f t="shared" si="5"/>
        <v>100</v>
      </c>
      <c r="M69" s="192">
        <f t="shared" si="5"/>
        <v>100</v>
      </c>
      <c r="N69" s="230" t="str">
        <f t="shared" si="0"/>
        <v>Y</v>
      </c>
      <c r="O69" s="230" t="str">
        <f t="shared" si="1"/>
        <v>Y</v>
      </c>
      <c r="P69" s="230" t="str">
        <f t="shared" si="2"/>
        <v>Y</v>
      </c>
      <c r="Q69" s="230" t="str">
        <f t="shared" si="3"/>
        <v>Y</v>
      </c>
      <c r="R69" s="230" t="str">
        <f t="shared" si="4"/>
        <v>Y</v>
      </c>
    </row>
    <row r="70" ht="21.95" customHeight="1" spans="1:18">
      <c r="A70" s="216">
        <v>60</v>
      </c>
      <c r="B70" s="236" t="s">
        <v>166</v>
      </c>
      <c r="C70" s="234" t="s">
        <v>167</v>
      </c>
      <c r="D70" s="235">
        <v>5</v>
      </c>
      <c r="E70" s="235">
        <v>5</v>
      </c>
      <c r="F70" s="235">
        <v>5</v>
      </c>
      <c r="G70" s="235">
        <v>5</v>
      </c>
      <c r="H70" s="235">
        <v>5</v>
      </c>
      <c r="I70" s="239">
        <f t="shared" si="5"/>
        <v>100</v>
      </c>
      <c r="J70" s="239">
        <f t="shared" si="5"/>
        <v>100</v>
      </c>
      <c r="K70" s="239">
        <f t="shared" si="5"/>
        <v>100</v>
      </c>
      <c r="L70" s="239">
        <f t="shared" si="5"/>
        <v>100</v>
      </c>
      <c r="M70" s="192">
        <f t="shared" si="5"/>
        <v>100</v>
      </c>
      <c r="N70" s="230" t="str">
        <f t="shared" si="0"/>
        <v>Y</v>
      </c>
      <c r="O70" s="230" t="str">
        <f t="shared" si="1"/>
        <v>Y</v>
      </c>
      <c r="P70" s="230" t="str">
        <f t="shared" si="2"/>
        <v>Y</v>
      </c>
      <c r="Q70" s="230" t="str">
        <f t="shared" si="3"/>
        <v>Y</v>
      </c>
      <c r="R70" s="230" t="str">
        <f t="shared" si="4"/>
        <v>Y</v>
      </c>
    </row>
    <row r="71" ht="21.95" customHeight="1" spans="1:18">
      <c r="A71" s="216">
        <v>61</v>
      </c>
      <c r="B71" s="233" t="s">
        <v>168</v>
      </c>
      <c r="C71" s="234" t="s">
        <v>169</v>
      </c>
      <c r="D71" s="235">
        <v>4</v>
      </c>
      <c r="E71" s="235">
        <v>5</v>
      </c>
      <c r="F71" s="235">
        <v>5</v>
      </c>
      <c r="G71" s="235">
        <v>5</v>
      </c>
      <c r="H71" s="235">
        <v>5</v>
      </c>
      <c r="I71" s="239">
        <f t="shared" si="5"/>
        <v>80</v>
      </c>
      <c r="J71" s="239">
        <f t="shared" si="5"/>
        <v>100</v>
      </c>
      <c r="K71" s="239">
        <f t="shared" si="5"/>
        <v>100</v>
      </c>
      <c r="L71" s="239">
        <f t="shared" si="5"/>
        <v>100</v>
      </c>
      <c r="M71" s="192">
        <f t="shared" si="5"/>
        <v>100</v>
      </c>
      <c r="N71" s="230" t="str">
        <f t="shared" si="0"/>
        <v>Y</v>
      </c>
      <c r="O71" s="230" t="str">
        <f t="shared" si="1"/>
        <v>Y</v>
      </c>
      <c r="P71" s="230" t="str">
        <f t="shared" si="2"/>
        <v>Y</v>
      </c>
      <c r="Q71" s="230" t="str">
        <f t="shared" si="3"/>
        <v>Y</v>
      </c>
      <c r="R71" s="230" t="str">
        <f t="shared" si="4"/>
        <v>Y</v>
      </c>
    </row>
    <row r="72" ht="21.95" customHeight="1" spans="1:18">
      <c r="A72" s="216">
        <v>62</v>
      </c>
      <c r="B72" s="233" t="s">
        <v>170</v>
      </c>
      <c r="C72" s="234" t="s">
        <v>171</v>
      </c>
      <c r="D72" s="235">
        <v>5</v>
      </c>
      <c r="E72" s="235">
        <v>5</v>
      </c>
      <c r="F72" s="235">
        <v>5</v>
      </c>
      <c r="G72" s="235">
        <v>5</v>
      </c>
      <c r="H72" s="235">
        <v>5</v>
      </c>
      <c r="I72" s="239">
        <f t="shared" si="5"/>
        <v>100</v>
      </c>
      <c r="J72" s="239">
        <f t="shared" si="5"/>
        <v>100</v>
      </c>
      <c r="K72" s="239">
        <f t="shared" si="5"/>
        <v>100</v>
      </c>
      <c r="L72" s="239">
        <f t="shared" si="5"/>
        <v>100</v>
      </c>
      <c r="M72" s="192">
        <f t="shared" si="5"/>
        <v>100</v>
      </c>
      <c r="N72" s="230" t="str">
        <f t="shared" ref="N72:N121" si="6">IF(I72&gt;=80,"Y","N")</f>
        <v>Y</v>
      </c>
      <c r="O72" s="230" t="str">
        <f t="shared" ref="O72:O121" si="7">IF(J72&gt;=80,"Y","N")</f>
        <v>Y</v>
      </c>
      <c r="P72" s="230" t="str">
        <f t="shared" ref="P72:P121" si="8">IF(K72&gt;=80,"Y","N")</f>
        <v>Y</v>
      </c>
      <c r="Q72" s="230" t="str">
        <f t="shared" ref="Q72:Q121" si="9">IF(L72&gt;=80,"Y","N")</f>
        <v>Y</v>
      </c>
      <c r="R72" s="230" t="str">
        <f t="shared" ref="R72:R121" si="10">IF(M72&gt;=80,"Y","N")</f>
        <v>Y</v>
      </c>
    </row>
    <row r="73" ht="21.95" customHeight="1" spans="1:18">
      <c r="A73" s="216">
        <v>63</v>
      </c>
      <c r="B73" s="233" t="s">
        <v>172</v>
      </c>
      <c r="C73" s="234" t="s">
        <v>173</v>
      </c>
      <c r="D73" s="235">
        <v>5</v>
      </c>
      <c r="E73" s="235">
        <v>4</v>
      </c>
      <c r="F73" s="235">
        <v>5</v>
      </c>
      <c r="G73" s="235">
        <v>5</v>
      </c>
      <c r="H73" s="235">
        <v>5</v>
      </c>
      <c r="I73" s="239">
        <f t="shared" si="5"/>
        <v>100</v>
      </c>
      <c r="J73" s="239">
        <f t="shared" si="5"/>
        <v>80</v>
      </c>
      <c r="K73" s="239">
        <f t="shared" si="5"/>
        <v>100</v>
      </c>
      <c r="L73" s="239">
        <f t="shared" si="5"/>
        <v>100</v>
      </c>
      <c r="M73" s="192">
        <f t="shared" si="5"/>
        <v>100</v>
      </c>
      <c r="N73" s="230" t="str">
        <f t="shared" si="6"/>
        <v>Y</v>
      </c>
      <c r="O73" s="230" t="str">
        <f t="shared" si="7"/>
        <v>Y</v>
      </c>
      <c r="P73" s="230" t="str">
        <f t="shared" si="8"/>
        <v>Y</v>
      </c>
      <c r="Q73" s="230" t="str">
        <f t="shared" si="9"/>
        <v>Y</v>
      </c>
      <c r="R73" s="230" t="str">
        <f t="shared" si="10"/>
        <v>Y</v>
      </c>
    </row>
    <row r="74" ht="21.95" customHeight="1" spans="1:18">
      <c r="A74" s="216">
        <v>64</v>
      </c>
      <c r="B74" s="233" t="s">
        <v>174</v>
      </c>
      <c r="C74" s="234" t="s">
        <v>175</v>
      </c>
      <c r="D74" s="235">
        <v>5</v>
      </c>
      <c r="E74" s="235">
        <v>5</v>
      </c>
      <c r="F74" s="235">
        <v>4</v>
      </c>
      <c r="G74" s="235">
        <v>5</v>
      </c>
      <c r="H74" s="235">
        <v>5</v>
      </c>
      <c r="I74" s="239">
        <f t="shared" si="5"/>
        <v>100</v>
      </c>
      <c r="J74" s="239">
        <f t="shared" si="5"/>
        <v>100</v>
      </c>
      <c r="K74" s="239">
        <f t="shared" si="5"/>
        <v>80</v>
      </c>
      <c r="L74" s="239">
        <f t="shared" si="5"/>
        <v>100</v>
      </c>
      <c r="M74" s="192">
        <f t="shared" si="5"/>
        <v>100</v>
      </c>
      <c r="N74" s="230" t="str">
        <f t="shared" si="6"/>
        <v>Y</v>
      </c>
      <c r="O74" s="230" t="str">
        <f t="shared" si="7"/>
        <v>Y</v>
      </c>
      <c r="P74" s="230" t="str">
        <f t="shared" si="8"/>
        <v>Y</v>
      </c>
      <c r="Q74" s="230" t="str">
        <f t="shared" si="9"/>
        <v>Y</v>
      </c>
      <c r="R74" s="230" t="str">
        <f t="shared" si="10"/>
        <v>Y</v>
      </c>
    </row>
    <row r="75" ht="21.95" customHeight="1" spans="1:18">
      <c r="A75" s="216">
        <v>65</v>
      </c>
      <c r="B75" s="233" t="s">
        <v>176</v>
      </c>
      <c r="C75" s="234" t="s">
        <v>177</v>
      </c>
      <c r="D75" s="235">
        <v>5</v>
      </c>
      <c r="E75" s="235">
        <v>5</v>
      </c>
      <c r="F75" s="235">
        <v>4</v>
      </c>
      <c r="G75" s="235">
        <v>5</v>
      </c>
      <c r="H75" s="235">
        <v>5</v>
      </c>
      <c r="I75" s="239">
        <f t="shared" si="5"/>
        <v>100</v>
      </c>
      <c r="J75" s="239">
        <f t="shared" si="5"/>
        <v>100</v>
      </c>
      <c r="K75" s="239">
        <f t="shared" si="5"/>
        <v>80</v>
      </c>
      <c r="L75" s="239">
        <f t="shared" si="5"/>
        <v>100</v>
      </c>
      <c r="M75" s="192">
        <f t="shared" si="5"/>
        <v>100</v>
      </c>
      <c r="N75" s="230" t="str">
        <f t="shared" si="6"/>
        <v>Y</v>
      </c>
      <c r="O75" s="230" t="str">
        <f t="shared" si="7"/>
        <v>Y</v>
      </c>
      <c r="P75" s="230" t="str">
        <f t="shared" si="8"/>
        <v>Y</v>
      </c>
      <c r="Q75" s="230" t="str">
        <f t="shared" si="9"/>
        <v>Y</v>
      </c>
      <c r="R75" s="230" t="str">
        <f t="shared" si="10"/>
        <v>Y</v>
      </c>
    </row>
    <row r="76" ht="21.95" customHeight="1" spans="1:18">
      <c r="A76" s="216">
        <v>66</v>
      </c>
      <c r="B76" s="233" t="s">
        <v>178</v>
      </c>
      <c r="C76" s="234" t="s">
        <v>179</v>
      </c>
      <c r="D76" s="235">
        <v>5</v>
      </c>
      <c r="E76" s="235">
        <v>5</v>
      </c>
      <c r="F76" s="235">
        <v>5</v>
      </c>
      <c r="G76" s="235">
        <v>5</v>
      </c>
      <c r="H76" s="235">
        <v>5</v>
      </c>
      <c r="I76" s="239">
        <f t="shared" si="5"/>
        <v>100</v>
      </c>
      <c r="J76" s="239">
        <f t="shared" si="5"/>
        <v>100</v>
      </c>
      <c r="K76" s="239">
        <f t="shared" si="5"/>
        <v>100</v>
      </c>
      <c r="L76" s="239">
        <f t="shared" si="5"/>
        <v>100</v>
      </c>
      <c r="M76" s="192">
        <f t="shared" si="5"/>
        <v>100</v>
      </c>
      <c r="N76" s="230" t="str">
        <f t="shared" si="6"/>
        <v>Y</v>
      </c>
      <c r="O76" s="230" t="str">
        <f t="shared" si="7"/>
        <v>Y</v>
      </c>
      <c r="P76" s="230" t="str">
        <f t="shared" si="8"/>
        <v>Y</v>
      </c>
      <c r="Q76" s="230" t="str">
        <f t="shared" si="9"/>
        <v>Y</v>
      </c>
      <c r="R76" s="230" t="str">
        <f t="shared" si="10"/>
        <v>Y</v>
      </c>
    </row>
    <row r="77" ht="21.95" customHeight="1" spans="1:18">
      <c r="A77" s="216">
        <v>67</v>
      </c>
      <c r="B77" s="233" t="s">
        <v>180</v>
      </c>
      <c r="C77" s="234" t="s">
        <v>181</v>
      </c>
      <c r="D77" s="235">
        <v>5</v>
      </c>
      <c r="E77" s="235">
        <v>5</v>
      </c>
      <c r="F77" s="235">
        <v>5</v>
      </c>
      <c r="G77" s="235">
        <v>5</v>
      </c>
      <c r="H77" s="235">
        <v>5</v>
      </c>
      <c r="I77" s="239">
        <f t="shared" si="5"/>
        <v>100</v>
      </c>
      <c r="J77" s="239">
        <f t="shared" si="5"/>
        <v>100</v>
      </c>
      <c r="K77" s="239">
        <f t="shared" si="5"/>
        <v>100</v>
      </c>
      <c r="L77" s="239">
        <f t="shared" si="5"/>
        <v>100</v>
      </c>
      <c r="M77" s="192">
        <f t="shared" si="5"/>
        <v>100</v>
      </c>
      <c r="N77" s="230" t="str">
        <f t="shared" si="6"/>
        <v>Y</v>
      </c>
      <c r="O77" s="230" t="str">
        <f t="shared" si="7"/>
        <v>Y</v>
      </c>
      <c r="P77" s="230" t="str">
        <f t="shared" si="8"/>
        <v>Y</v>
      </c>
      <c r="Q77" s="230" t="str">
        <f t="shared" si="9"/>
        <v>Y</v>
      </c>
      <c r="R77" s="230" t="str">
        <f t="shared" si="10"/>
        <v>Y</v>
      </c>
    </row>
    <row r="78" ht="21.95" customHeight="1" spans="1:18">
      <c r="A78" s="216">
        <v>68</v>
      </c>
      <c r="B78" s="233" t="s">
        <v>182</v>
      </c>
      <c r="C78" s="234" t="s">
        <v>183</v>
      </c>
      <c r="D78" s="235">
        <v>5</v>
      </c>
      <c r="E78" s="235">
        <v>5</v>
      </c>
      <c r="F78" s="235">
        <v>5</v>
      </c>
      <c r="G78" s="235">
        <v>4</v>
      </c>
      <c r="H78" s="235">
        <v>4</v>
      </c>
      <c r="I78" s="239">
        <f t="shared" si="5"/>
        <v>100</v>
      </c>
      <c r="J78" s="239">
        <f t="shared" si="5"/>
        <v>100</v>
      </c>
      <c r="K78" s="239">
        <f t="shared" si="5"/>
        <v>100</v>
      </c>
      <c r="L78" s="239">
        <f t="shared" si="5"/>
        <v>80</v>
      </c>
      <c r="M78" s="192">
        <f t="shared" si="5"/>
        <v>80</v>
      </c>
      <c r="N78" s="230" t="str">
        <f t="shared" si="6"/>
        <v>Y</v>
      </c>
      <c r="O78" s="230" t="str">
        <f t="shared" si="7"/>
        <v>Y</v>
      </c>
      <c r="P78" s="230" t="str">
        <f t="shared" si="8"/>
        <v>Y</v>
      </c>
      <c r="Q78" s="230" t="str">
        <f t="shared" si="9"/>
        <v>Y</v>
      </c>
      <c r="R78" s="230" t="str">
        <f t="shared" si="10"/>
        <v>Y</v>
      </c>
    </row>
    <row r="79" ht="21.95" customHeight="1" spans="1:18">
      <c r="A79" s="216">
        <v>69</v>
      </c>
      <c r="B79" s="233" t="s">
        <v>184</v>
      </c>
      <c r="C79" s="234" t="s">
        <v>185</v>
      </c>
      <c r="D79" s="235">
        <v>5</v>
      </c>
      <c r="E79" s="235">
        <v>5</v>
      </c>
      <c r="F79" s="235">
        <v>5</v>
      </c>
      <c r="G79" s="235">
        <v>5</v>
      </c>
      <c r="H79" s="235">
        <v>5</v>
      </c>
      <c r="I79" s="239">
        <f t="shared" si="5"/>
        <v>100</v>
      </c>
      <c r="J79" s="239">
        <f t="shared" si="5"/>
        <v>100</v>
      </c>
      <c r="K79" s="239">
        <f t="shared" si="5"/>
        <v>100</v>
      </c>
      <c r="L79" s="239">
        <f t="shared" si="5"/>
        <v>100</v>
      </c>
      <c r="M79" s="192">
        <f t="shared" si="5"/>
        <v>100</v>
      </c>
      <c r="N79" s="230" t="str">
        <f t="shared" si="6"/>
        <v>Y</v>
      </c>
      <c r="O79" s="230" t="str">
        <f t="shared" si="7"/>
        <v>Y</v>
      </c>
      <c r="P79" s="230" t="str">
        <f t="shared" si="8"/>
        <v>Y</v>
      </c>
      <c r="Q79" s="230" t="str">
        <f t="shared" si="9"/>
        <v>Y</v>
      </c>
      <c r="R79" s="230" t="str">
        <f t="shared" si="10"/>
        <v>Y</v>
      </c>
    </row>
    <row r="80" ht="21.95" customHeight="1" spans="1:18">
      <c r="A80" s="216">
        <v>70</v>
      </c>
      <c r="B80" s="233" t="s">
        <v>186</v>
      </c>
      <c r="C80" s="234" t="s">
        <v>187</v>
      </c>
      <c r="D80" s="235">
        <v>4</v>
      </c>
      <c r="E80" s="235">
        <v>5</v>
      </c>
      <c r="F80" s="235">
        <v>4</v>
      </c>
      <c r="G80" s="235">
        <v>5</v>
      </c>
      <c r="H80" s="235">
        <v>4</v>
      </c>
      <c r="I80" s="239">
        <f t="shared" si="5"/>
        <v>80</v>
      </c>
      <c r="J80" s="239">
        <f t="shared" si="5"/>
        <v>100</v>
      </c>
      <c r="K80" s="239">
        <f t="shared" si="5"/>
        <v>80</v>
      </c>
      <c r="L80" s="239">
        <f t="shared" si="5"/>
        <v>100</v>
      </c>
      <c r="M80" s="192">
        <f t="shared" si="5"/>
        <v>80</v>
      </c>
      <c r="N80" s="230" t="str">
        <f t="shared" si="6"/>
        <v>Y</v>
      </c>
      <c r="O80" s="230" t="str">
        <f t="shared" si="7"/>
        <v>Y</v>
      </c>
      <c r="P80" s="230" t="str">
        <f t="shared" si="8"/>
        <v>Y</v>
      </c>
      <c r="Q80" s="230" t="str">
        <f t="shared" si="9"/>
        <v>Y</v>
      </c>
      <c r="R80" s="230" t="str">
        <f t="shared" si="10"/>
        <v>Y</v>
      </c>
    </row>
    <row r="81" ht="21.95" customHeight="1" spans="1:18">
      <c r="A81" s="216">
        <v>71</v>
      </c>
      <c r="B81" s="233" t="s">
        <v>188</v>
      </c>
      <c r="C81" s="234" t="s">
        <v>189</v>
      </c>
      <c r="D81" s="235">
        <v>5</v>
      </c>
      <c r="E81" s="235">
        <v>5</v>
      </c>
      <c r="F81" s="235">
        <v>5</v>
      </c>
      <c r="G81" s="235">
        <v>5</v>
      </c>
      <c r="H81" s="235">
        <v>5</v>
      </c>
      <c r="I81" s="239">
        <f t="shared" si="5"/>
        <v>100</v>
      </c>
      <c r="J81" s="239">
        <f t="shared" si="5"/>
        <v>100</v>
      </c>
      <c r="K81" s="239">
        <f t="shared" si="5"/>
        <v>100</v>
      </c>
      <c r="L81" s="239">
        <f t="shared" si="5"/>
        <v>100</v>
      </c>
      <c r="M81" s="192">
        <f t="shared" si="5"/>
        <v>100</v>
      </c>
      <c r="N81" s="230" t="str">
        <f t="shared" si="6"/>
        <v>Y</v>
      </c>
      <c r="O81" s="230" t="str">
        <f t="shared" si="7"/>
        <v>Y</v>
      </c>
      <c r="P81" s="230" t="str">
        <f t="shared" si="8"/>
        <v>Y</v>
      </c>
      <c r="Q81" s="230" t="str">
        <f t="shared" si="9"/>
        <v>Y</v>
      </c>
      <c r="R81" s="230" t="str">
        <f t="shared" si="10"/>
        <v>Y</v>
      </c>
    </row>
    <row r="82" ht="21.95" customHeight="1" spans="1:18">
      <c r="A82" s="216">
        <v>72</v>
      </c>
      <c r="B82" s="233" t="s">
        <v>190</v>
      </c>
      <c r="C82" s="234" t="s">
        <v>191</v>
      </c>
      <c r="D82" s="235">
        <v>5</v>
      </c>
      <c r="E82" s="235">
        <v>5</v>
      </c>
      <c r="F82" s="235">
        <v>4</v>
      </c>
      <c r="G82" s="235">
        <v>5</v>
      </c>
      <c r="H82" s="235">
        <v>5</v>
      </c>
      <c r="I82" s="239">
        <f t="shared" si="5"/>
        <v>100</v>
      </c>
      <c r="J82" s="239">
        <f t="shared" si="5"/>
        <v>100</v>
      </c>
      <c r="K82" s="239">
        <f t="shared" si="5"/>
        <v>80</v>
      </c>
      <c r="L82" s="239">
        <f t="shared" si="5"/>
        <v>100</v>
      </c>
      <c r="M82" s="192">
        <f t="shared" si="5"/>
        <v>100</v>
      </c>
      <c r="N82" s="230" t="str">
        <f t="shared" si="6"/>
        <v>Y</v>
      </c>
      <c r="O82" s="230" t="str">
        <f t="shared" si="7"/>
        <v>Y</v>
      </c>
      <c r="P82" s="230" t="str">
        <f t="shared" si="8"/>
        <v>Y</v>
      </c>
      <c r="Q82" s="230" t="str">
        <f t="shared" si="9"/>
        <v>Y</v>
      </c>
      <c r="R82" s="230" t="str">
        <f t="shared" si="10"/>
        <v>Y</v>
      </c>
    </row>
    <row r="83" ht="21.95" customHeight="1" spans="1:18">
      <c r="A83" s="216">
        <v>73</v>
      </c>
      <c r="B83" s="233" t="s">
        <v>192</v>
      </c>
      <c r="C83" s="234" t="s">
        <v>193</v>
      </c>
      <c r="D83" s="235">
        <v>4</v>
      </c>
      <c r="E83" s="235">
        <v>3</v>
      </c>
      <c r="F83" s="235">
        <v>3</v>
      </c>
      <c r="G83" s="235">
        <v>3</v>
      </c>
      <c r="H83" s="235">
        <v>4</v>
      </c>
      <c r="I83" s="239">
        <f t="shared" si="5"/>
        <v>80</v>
      </c>
      <c r="J83" s="239">
        <f t="shared" si="5"/>
        <v>60</v>
      </c>
      <c r="K83" s="239">
        <f t="shared" si="5"/>
        <v>60</v>
      </c>
      <c r="L83" s="239">
        <f t="shared" si="5"/>
        <v>60</v>
      </c>
      <c r="M83" s="192">
        <f t="shared" si="5"/>
        <v>80</v>
      </c>
      <c r="N83" s="230" t="str">
        <f t="shared" si="6"/>
        <v>Y</v>
      </c>
      <c r="O83" s="230" t="str">
        <f t="shared" si="7"/>
        <v>N</v>
      </c>
      <c r="P83" s="230" t="str">
        <f t="shared" si="8"/>
        <v>N</v>
      </c>
      <c r="Q83" s="230" t="str">
        <f t="shared" si="9"/>
        <v>N</v>
      </c>
      <c r="R83" s="230" t="str">
        <f t="shared" si="10"/>
        <v>Y</v>
      </c>
    </row>
    <row r="84" ht="21.95" customHeight="1" spans="1:18">
      <c r="A84" s="216">
        <v>74</v>
      </c>
      <c r="B84" s="233" t="s">
        <v>194</v>
      </c>
      <c r="C84" s="234" t="s">
        <v>195</v>
      </c>
      <c r="D84" s="235">
        <v>5</v>
      </c>
      <c r="E84" s="235">
        <v>5</v>
      </c>
      <c r="F84" s="235">
        <v>4</v>
      </c>
      <c r="G84" s="235">
        <v>5</v>
      </c>
      <c r="H84" s="235">
        <v>4</v>
      </c>
      <c r="I84" s="239">
        <f t="shared" si="5"/>
        <v>100</v>
      </c>
      <c r="J84" s="239">
        <f t="shared" si="5"/>
        <v>100</v>
      </c>
      <c r="K84" s="239">
        <f t="shared" si="5"/>
        <v>80</v>
      </c>
      <c r="L84" s="239">
        <f t="shared" si="5"/>
        <v>100</v>
      </c>
      <c r="M84" s="192">
        <f t="shared" si="5"/>
        <v>80</v>
      </c>
      <c r="N84" s="230" t="str">
        <f t="shared" si="6"/>
        <v>Y</v>
      </c>
      <c r="O84" s="230" t="str">
        <f t="shared" si="7"/>
        <v>Y</v>
      </c>
      <c r="P84" s="230" t="str">
        <f t="shared" si="8"/>
        <v>Y</v>
      </c>
      <c r="Q84" s="230" t="str">
        <f t="shared" si="9"/>
        <v>Y</v>
      </c>
      <c r="R84" s="230" t="str">
        <f t="shared" si="10"/>
        <v>Y</v>
      </c>
    </row>
    <row r="85" ht="21.95" customHeight="1" spans="1:18">
      <c r="A85" s="216">
        <v>75</v>
      </c>
      <c r="B85" s="233" t="s">
        <v>196</v>
      </c>
      <c r="C85" s="234" t="s">
        <v>197</v>
      </c>
      <c r="D85" s="235">
        <v>4</v>
      </c>
      <c r="E85" s="235">
        <v>5</v>
      </c>
      <c r="F85" s="235">
        <v>4</v>
      </c>
      <c r="G85" s="235">
        <v>5</v>
      </c>
      <c r="H85" s="235">
        <v>4</v>
      </c>
      <c r="I85" s="239">
        <f t="shared" si="5"/>
        <v>80</v>
      </c>
      <c r="J85" s="239">
        <f t="shared" si="5"/>
        <v>100</v>
      </c>
      <c r="K85" s="239">
        <f t="shared" si="5"/>
        <v>80</v>
      </c>
      <c r="L85" s="239">
        <f t="shared" si="5"/>
        <v>100</v>
      </c>
      <c r="M85" s="192">
        <f t="shared" si="5"/>
        <v>80</v>
      </c>
      <c r="N85" s="230" t="str">
        <f t="shared" si="6"/>
        <v>Y</v>
      </c>
      <c r="O85" s="230" t="str">
        <f t="shared" si="7"/>
        <v>Y</v>
      </c>
      <c r="P85" s="230" t="str">
        <f t="shared" si="8"/>
        <v>Y</v>
      </c>
      <c r="Q85" s="230" t="str">
        <f t="shared" si="9"/>
        <v>Y</v>
      </c>
      <c r="R85" s="230" t="str">
        <f t="shared" si="10"/>
        <v>Y</v>
      </c>
    </row>
    <row r="86" ht="21.95" customHeight="1" spans="1:18">
      <c r="A86" s="216">
        <v>76</v>
      </c>
      <c r="B86" s="233" t="s">
        <v>198</v>
      </c>
      <c r="C86" s="234" t="s">
        <v>199</v>
      </c>
      <c r="D86" s="235">
        <v>5</v>
      </c>
      <c r="E86" s="235">
        <v>5</v>
      </c>
      <c r="F86" s="235">
        <v>5</v>
      </c>
      <c r="G86" s="235">
        <v>5</v>
      </c>
      <c r="H86" s="235">
        <v>5</v>
      </c>
      <c r="I86" s="239">
        <f t="shared" si="5"/>
        <v>100</v>
      </c>
      <c r="J86" s="239">
        <f t="shared" si="5"/>
        <v>100</v>
      </c>
      <c r="K86" s="239">
        <f t="shared" si="5"/>
        <v>100</v>
      </c>
      <c r="L86" s="239">
        <f t="shared" si="5"/>
        <v>100</v>
      </c>
      <c r="M86" s="192">
        <f t="shared" si="5"/>
        <v>100</v>
      </c>
      <c r="N86" s="230" t="str">
        <f t="shared" si="6"/>
        <v>Y</v>
      </c>
      <c r="O86" s="230" t="str">
        <f t="shared" si="7"/>
        <v>Y</v>
      </c>
      <c r="P86" s="230" t="str">
        <f t="shared" si="8"/>
        <v>Y</v>
      </c>
      <c r="Q86" s="230" t="str">
        <f t="shared" si="9"/>
        <v>Y</v>
      </c>
      <c r="R86" s="230" t="str">
        <f t="shared" si="10"/>
        <v>Y</v>
      </c>
    </row>
    <row r="87" ht="21.95" customHeight="1" spans="1:18">
      <c r="A87" s="216">
        <v>77</v>
      </c>
      <c r="B87" s="233" t="s">
        <v>200</v>
      </c>
      <c r="C87" s="234" t="s">
        <v>201</v>
      </c>
      <c r="D87" s="235">
        <v>5</v>
      </c>
      <c r="E87" s="235">
        <v>5</v>
      </c>
      <c r="F87" s="235">
        <v>5</v>
      </c>
      <c r="G87" s="235">
        <v>5</v>
      </c>
      <c r="H87" s="235">
        <v>5</v>
      </c>
      <c r="I87" s="239">
        <f t="shared" si="5"/>
        <v>100</v>
      </c>
      <c r="J87" s="239">
        <f t="shared" si="5"/>
        <v>100</v>
      </c>
      <c r="K87" s="239">
        <f t="shared" si="5"/>
        <v>100</v>
      </c>
      <c r="L87" s="239">
        <f t="shared" si="5"/>
        <v>100</v>
      </c>
      <c r="M87" s="192">
        <f t="shared" si="5"/>
        <v>100</v>
      </c>
      <c r="N87" s="230" t="str">
        <f t="shared" si="6"/>
        <v>Y</v>
      </c>
      <c r="O87" s="230" t="str">
        <f t="shared" si="7"/>
        <v>Y</v>
      </c>
      <c r="P87" s="230" t="str">
        <f t="shared" si="8"/>
        <v>Y</v>
      </c>
      <c r="Q87" s="230" t="str">
        <f t="shared" si="9"/>
        <v>Y</v>
      </c>
      <c r="R87" s="230" t="str">
        <f t="shared" si="10"/>
        <v>Y</v>
      </c>
    </row>
    <row r="88" ht="21.95" customHeight="1" spans="1:18">
      <c r="A88" s="216">
        <v>78</v>
      </c>
      <c r="B88" s="233" t="s">
        <v>202</v>
      </c>
      <c r="C88" s="234" t="s">
        <v>203</v>
      </c>
      <c r="D88" s="235">
        <v>5</v>
      </c>
      <c r="E88" s="235">
        <v>5</v>
      </c>
      <c r="F88" s="235">
        <v>5</v>
      </c>
      <c r="G88" s="235">
        <v>5</v>
      </c>
      <c r="H88" s="235">
        <v>5</v>
      </c>
      <c r="I88" s="239">
        <f t="shared" si="5"/>
        <v>100</v>
      </c>
      <c r="J88" s="239">
        <f t="shared" si="5"/>
        <v>100</v>
      </c>
      <c r="K88" s="239">
        <f t="shared" si="5"/>
        <v>100</v>
      </c>
      <c r="L88" s="239">
        <f t="shared" si="5"/>
        <v>100</v>
      </c>
      <c r="M88" s="192">
        <f t="shared" si="5"/>
        <v>100</v>
      </c>
      <c r="N88" s="230" t="str">
        <f t="shared" si="6"/>
        <v>Y</v>
      </c>
      <c r="O88" s="230" t="str">
        <f t="shared" si="7"/>
        <v>Y</v>
      </c>
      <c r="P88" s="230" t="str">
        <f t="shared" si="8"/>
        <v>Y</v>
      </c>
      <c r="Q88" s="230" t="str">
        <f t="shared" si="9"/>
        <v>Y</v>
      </c>
      <c r="R88" s="230" t="str">
        <f t="shared" si="10"/>
        <v>Y</v>
      </c>
    </row>
    <row r="89" ht="21.95" customHeight="1" spans="1:18">
      <c r="A89" s="216">
        <v>79</v>
      </c>
      <c r="B89" s="233" t="s">
        <v>204</v>
      </c>
      <c r="C89" s="234" t="s">
        <v>205</v>
      </c>
      <c r="D89" s="235">
        <v>4</v>
      </c>
      <c r="E89" s="235">
        <v>3</v>
      </c>
      <c r="F89" s="235">
        <v>3</v>
      </c>
      <c r="G89" s="235">
        <v>4</v>
      </c>
      <c r="H89" s="235">
        <v>3</v>
      </c>
      <c r="I89" s="239">
        <f t="shared" si="5"/>
        <v>80</v>
      </c>
      <c r="J89" s="239">
        <f t="shared" si="5"/>
        <v>60</v>
      </c>
      <c r="K89" s="239">
        <f t="shared" si="5"/>
        <v>60</v>
      </c>
      <c r="L89" s="239">
        <f t="shared" si="5"/>
        <v>80</v>
      </c>
      <c r="M89" s="192">
        <f t="shared" si="5"/>
        <v>60</v>
      </c>
      <c r="N89" s="230" t="str">
        <f t="shared" si="6"/>
        <v>Y</v>
      </c>
      <c r="O89" s="230" t="str">
        <f t="shared" si="7"/>
        <v>N</v>
      </c>
      <c r="P89" s="230" t="str">
        <f t="shared" si="8"/>
        <v>N</v>
      </c>
      <c r="Q89" s="230" t="str">
        <f t="shared" si="9"/>
        <v>Y</v>
      </c>
      <c r="R89" s="230" t="str">
        <f t="shared" si="10"/>
        <v>N</v>
      </c>
    </row>
    <row r="90" ht="21.95" customHeight="1" spans="1:18">
      <c r="A90" s="216">
        <v>80</v>
      </c>
      <c r="B90" s="233" t="s">
        <v>206</v>
      </c>
      <c r="C90" s="234" t="s">
        <v>207</v>
      </c>
      <c r="D90" s="235">
        <v>5</v>
      </c>
      <c r="E90" s="235">
        <v>5</v>
      </c>
      <c r="F90" s="235">
        <v>5</v>
      </c>
      <c r="G90" s="235">
        <v>5</v>
      </c>
      <c r="H90" s="235">
        <v>5</v>
      </c>
      <c r="I90" s="239">
        <f t="shared" si="5"/>
        <v>100</v>
      </c>
      <c r="J90" s="239">
        <f t="shared" si="5"/>
        <v>100</v>
      </c>
      <c r="K90" s="239">
        <f t="shared" si="5"/>
        <v>100</v>
      </c>
      <c r="L90" s="239">
        <f t="shared" si="5"/>
        <v>100</v>
      </c>
      <c r="M90" s="192">
        <f t="shared" si="5"/>
        <v>100</v>
      </c>
      <c r="N90" s="230" t="str">
        <f t="shared" si="6"/>
        <v>Y</v>
      </c>
      <c r="O90" s="230" t="str">
        <f t="shared" si="7"/>
        <v>Y</v>
      </c>
      <c r="P90" s="230" t="str">
        <f t="shared" si="8"/>
        <v>Y</v>
      </c>
      <c r="Q90" s="230" t="str">
        <f t="shared" si="9"/>
        <v>Y</v>
      </c>
      <c r="R90" s="230" t="str">
        <f t="shared" si="10"/>
        <v>Y</v>
      </c>
    </row>
    <row r="91" ht="21.95" customHeight="1" spans="1:18">
      <c r="A91" s="216">
        <v>81</v>
      </c>
      <c r="B91" s="233" t="s">
        <v>208</v>
      </c>
      <c r="C91" s="234" t="s">
        <v>209</v>
      </c>
      <c r="D91" s="235">
        <v>4</v>
      </c>
      <c r="E91" s="235">
        <v>5</v>
      </c>
      <c r="F91" s="235">
        <v>4</v>
      </c>
      <c r="G91" s="235">
        <v>5</v>
      </c>
      <c r="H91" s="235">
        <v>4</v>
      </c>
      <c r="I91" s="239">
        <f t="shared" si="5"/>
        <v>80</v>
      </c>
      <c r="J91" s="239">
        <f t="shared" si="5"/>
        <v>100</v>
      </c>
      <c r="K91" s="239">
        <f t="shared" si="5"/>
        <v>80</v>
      </c>
      <c r="L91" s="239">
        <f t="shared" si="5"/>
        <v>100</v>
      </c>
      <c r="M91" s="192">
        <f t="shared" si="5"/>
        <v>80</v>
      </c>
      <c r="N91" s="230" t="str">
        <f t="shared" si="6"/>
        <v>Y</v>
      </c>
      <c r="O91" s="230" t="str">
        <f t="shared" si="7"/>
        <v>Y</v>
      </c>
      <c r="P91" s="230" t="str">
        <f t="shared" si="8"/>
        <v>Y</v>
      </c>
      <c r="Q91" s="230" t="str">
        <f t="shared" si="9"/>
        <v>Y</v>
      </c>
      <c r="R91" s="230" t="str">
        <f t="shared" si="10"/>
        <v>Y</v>
      </c>
    </row>
    <row r="92" ht="21.95" customHeight="1" spans="1:18">
      <c r="A92" s="216">
        <v>82</v>
      </c>
      <c r="B92" s="233" t="s">
        <v>210</v>
      </c>
      <c r="C92" s="234" t="s">
        <v>211</v>
      </c>
      <c r="D92" s="235">
        <v>5</v>
      </c>
      <c r="E92" s="235">
        <v>5</v>
      </c>
      <c r="F92" s="235">
        <v>5</v>
      </c>
      <c r="G92" s="235">
        <v>5</v>
      </c>
      <c r="H92" s="235">
        <v>5</v>
      </c>
      <c r="I92" s="239">
        <f t="shared" si="5"/>
        <v>100</v>
      </c>
      <c r="J92" s="239">
        <f t="shared" si="5"/>
        <v>100</v>
      </c>
      <c r="K92" s="239">
        <f t="shared" si="5"/>
        <v>100</v>
      </c>
      <c r="L92" s="239">
        <f t="shared" si="5"/>
        <v>100</v>
      </c>
      <c r="M92" s="192">
        <f t="shared" si="5"/>
        <v>100</v>
      </c>
      <c r="N92" s="230" t="str">
        <f t="shared" si="6"/>
        <v>Y</v>
      </c>
      <c r="O92" s="230" t="str">
        <f t="shared" si="7"/>
        <v>Y</v>
      </c>
      <c r="P92" s="230" t="str">
        <f t="shared" si="8"/>
        <v>Y</v>
      </c>
      <c r="Q92" s="230" t="str">
        <f t="shared" si="9"/>
        <v>Y</v>
      </c>
      <c r="R92" s="230" t="str">
        <f t="shared" si="10"/>
        <v>Y</v>
      </c>
    </row>
    <row r="93" ht="21.95" customHeight="1" spans="1:18">
      <c r="A93" s="216">
        <v>83</v>
      </c>
      <c r="B93" s="233" t="s">
        <v>212</v>
      </c>
      <c r="C93" s="234" t="s">
        <v>213</v>
      </c>
      <c r="D93" s="235">
        <v>5</v>
      </c>
      <c r="E93" s="235">
        <v>5</v>
      </c>
      <c r="F93" s="235">
        <v>4</v>
      </c>
      <c r="G93" s="235">
        <v>5</v>
      </c>
      <c r="H93" s="235">
        <v>5</v>
      </c>
      <c r="I93" s="239">
        <f t="shared" si="5"/>
        <v>100</v>
      </c>
      <c r="J93" s="239">
        <f t="shared" si="5"/>
        <v>100</v>
      </c>
      <c r="K93" s="239">
        <f t="shared" si="5"/>
        <v>80</v>
      </c>
      <c r="L93" s="239">
        <f t="shared" si="5"/>
        <v>100</v>
      </c>
      <c r="M93" s="192">
        <f t="shared" si="5"/>
        <v>100</v>
      </c>
      <c r="N93" s="230" t="str">
        <f t="shared" si="6"/>
        <v>Y</v>
      </c>
      <c r="O93" s="230" t="str">
        <f t="shared" si="7"/>
        <v>Y</v>
      </c>
      <c r="P93" s="230" t="str">
        <f t="shared" si="8"/>
        <v>Y</v>
      </c>
      <c r="Q93" s="230" t="str">
        <f t="shared" si="9"/>
        <v>Y</v>
      </c>
      <c r="R93" s="230" t="str">
        <f t="shared" si="10"/>
        <v>Y</v>
      </c>
    </row>
    <row r="94" ht="21.95" customHeight="1" spans="1:18">
      <c r="A94" s="216">
        <v>84</v>
      </c>
      <c r="B94" s="233" t="s">
        <v>214</v>
      </c>
      <c r="C94" s="234" t="s">
        <v>215</v>
      </c>
      <c r="D94" s="235">
        <v>3</v>
      </c>
      <c r="E94" s="235">
        <v>2</v>
      </c>
      <c r="F94" s="235">
        <v>2</v>
      </c>
      <c r="G94" s="235">
        <v>3</v>
      </c>
      <c r="H94" s="235">
        <v>2</v>
      </c>
      <c r="I94" s="239">
        <f t="shared" si="5"/>
        <v>60</v>
      </c>
      <c r="J94" s="239">
        <f t="shared" si="5"/>
        <v>40</v>
      </c>
      <c r="K94" s="239">
        <f t="shared" si="5"/>
        <v>40</v>
      </c>
      <c r="L94" s="239">
        <f t="shared" si="5"/>
        <v>60</v>
      </c>
      <c r="M94" s="192">
        <f t="shared" si="5"/>
        <v>40</v>
      </c>
      <c r="N94" s="230" t="str">
        <f t="shared" si="6"/>
        <v>N</v>
      </c>
      <c r="O94" s="230" t="str">
        <f t="shared" si="7"/>
        <v>N</v>
      </c>
      <c r="P94" s="230" t="str">
        <f t="shared" si="8"/>
        <v>N</v>
      </c>
      <c r="Q94" s="230" t="str">
        <f t="shared" si="9"/>
        <v>N</v>
      </c>
      <c r="R94" s="230" t="str">
        <f t="shared" si="10"/>
        <v>N</v>
      </c>
    </row>
    <row r="95" ht="21.95" customHeight="1" spans="1:18">
      <c r="A95" s="216">
        <v>85</v>
      </c>
      <c r="B95" s="233" t="s">
        <v>216</v>
      </c>
      <c r="C95" s="234" t="s">
        <v>217</v>
      </c>
      <c r="D95" s="235">
        <v>3</v>
      </c>
      <c r="E95" s="235">
        <v>3</v>
      </c>
      <c r="F95" s="235">
        <v>4</v>
      </c>
      <c r="G95" s="235">
        <v>3</v>
      </c>
      <c r="H95" s="235">
        <v>4</v>
      </c>
      <c r="I95" s="239">
        <f t="shared" si="5"/>
        <v>60</v>
      </c>
      <c r="J95" s="239">
        <f t="shared" si="5"/>
        <v>60</v>
      </c>
      <c r="K95" s="239">
        <f t="shared" si="5"/>
        <v>80</v>
      </c>
      <c r="L95" s="239">
        <f t="shared" si="5"/>
        <v>60</v>
      </c>
      <c r="M95" s="192">
        <f t="shared" si="5"/>
        <v>80</v>
      </c>
      <c r="N95" s="230" t="str">
        <f t="shared" si="6"/>
        <v>N</v>
      </c>
      <c r="O95" s="230" t="str">
        <f t="shared" si="7"/>
        <v>N</v>
      </c>
      <c r="P95" s="230" t="str">
        <f t="shared" si="8"/>
        <v>Y</v>
      </c>
      <c r="Q95" s="230" t="str">
        <f t="shared" si="9"/>
        <v>N</v>
      </c>
      <c r="R95" s="230" t="str">
        <f t="shared" si="10"/>
        <v>Y</v>
      </c>
    </row>
    <row r="96" ht="21.95" customHeight="1" spans="1:18">
      <c r="A96" s="216">
        <v>86</v>
      </c>
      <c r="B96" s="233" t="s">
        <v>218</v>
      </c>
      <c r="C96" s="234" t="s">
        <v>219</v>
      </c>
      <c r="D96" s="235">
        <v>5</v>
      </c>
      <c r="E96" s="235">
        <v>5</v>
      </c>
      <c r="F96" s="235">
        <v>4</v>
      </c>
      <c r="G96" s="235">
        <v>5</v>
      </c>
      <c r="H96" s="235">
        <v>5</v>
      </c>
      <c r="I96" s="239">
        <f t="shared" si="5"/>
        <v>100</v>
      </c>
      <c r="J96" s="239">
        <f t="shared" si="5"/>
        <v>100</v>
      </c>
      <c r="K96" s="239">
        <f t="shared" si="5"/>
        <v>80</v>
      </c>
      <c r="L96" s="239">
        <f t="shared" si="5"/>
        <v>100</v>
      </c>
      <c r="M96" s="192">
        <f t="shared" si="5"/>
        <v>100</v>
      </c>
      <c r="N96" s="230" t="str">
        <f t="shared" si="6"/>
        <v>Y</v>
      </c>
      <c r="O96" s="230" t="str">
        <f t="shared" si="7"/>
        <v>Y</v>
      </c>
      <c r="P96" s="230" t="str">
        <f t="shared" si="8"/>
        <v>Y</v>
      </c>
      <c r="Q96" s="230" t="str">
        <f t="shared" si="9"/>
        <v>Y</v>
      </c>
      <c r="R96" s="230" t="str">
        <f t="shared" si="10"/>
        <v>Y</v>
      </c>
    </row>
    <row r="97" ht="21.95" customHeight="1" spans="1:18">
      <c r="A97" s="216">
        <v>87</v>
      </c>
      <c r="B97" s="233" t="s">
        <v>220</v>
      </c>
      <c r="C97" s="234" t="s">
        <v>221</v>
      </c>
      <c r="D97" s="235">
        <v>5</v>
      </c>
      <c r="E97" s="235">
        <v>5</v>
      </c>
      <c r="F97" s="235">
        <v>5</v>
      </c>
      <c r="G97" s="235">
        <v>5</v>
      </c>
      <c r="H97" s="235">
        <v>5</v>
      </c>
      <c r="I97" s="239">
        <f t="shared" si="5"/>
        <v>100</v>
      </c>
      <c r="J97" s="239">
        <f t="shared" si="5"/>
        <v>100</v>
      </c>
      <c r="K97" s="239">
        <f t="shared" si="5"/>
        <v>100</v>
      </c>
      <c r="L97" s="239">
        <f t="shared" si="5"/>
        <v>100</v>
      </c>
      <c r="M97" s="192">
        <f t="shared" si="5"/>
        <v>100</v>
      </c>
      <c r="N97" s="230" t="str">
        <f t="shared" si="6"/>
        <v>Y</v>
      </c>
      <c r="O97" s="230" t="str">
        <f t="shared" si="7"/>
        <v>Y</v>
      </c>
      <c r="P97" s="230" t="str">
        <f t="shared" si="8"/>
        <v>Y</v>
      </c>
      <c r="Q97" s="230" t="str">
        <f t="shared" si="9"/>
        <v>Y</v>
      </c>
      <c r="R97" s="230" t="str">
        <f t="shared" si="10"/>
        <v>Y</v>
      </c>
    </row>
    <row r="98" ht="21.95" customHeight="1" spans="1:18">
      <c r="A98" s="216">
        <v>88</v>
      </c>
      <c r="B98" s="233" t="s">
        <v>222</v>
      </c>
      <c r="C98" s="234" t="s">
        <v>223</v>
      </c>
      <c r="D98" s="235">
        <v>4</v>
      </c>
      <c r="E98" s="235">
        <v>5</v>
      </c>
      <c r="F98" s="235">
        <v>4</v>
      </c>
      <c r="G98" s="235">
        <v>5</v>
      </c>
      <c r="H98" s="235">
        <v>4</v>
      </c>
      <c r="I98" s="239">
        <f t="shared" si="5"/>
        <v>80</v>
      </c>
      <c r="J98" s="239">
        <f t="shared" si="5"/>
        <v>100</v>
      </c>
      <c r="K98" s="239">
        <f t="shared" si="5"/>
        <v>80</v>
      </c>
      <c r="L98" s="239">
        <f t="shared" si="5"/>
        <v>100</v>
      </c>
      <c r="M98" s="192">
        <f t="shared" si="5"/>
        <v>80</v>
      </c>
      <c r="N98" s="230" t="str">
        <f t="shared" si="6"/>
        <v>Y</v>
      </c>
      <c r="O98" s="230" t="str">
        <f t="shared" si="7"/>
        <v>Y</v>
      </c>
      <c r="P98" s="230" t="str">
        <f t="shared" si="8"/>
        <v>Y</v>
      </c>
      <c r="Q98" s="230" t="str">
        <f t="shared" si="9"/>
        <v>Y</v>
      </c>
      <c r="R98" s="230" t="str">
        <f t="shared" si="10"/>
        <v>Y</v>
      </c>
    </row>
    <row r="99" ht="21.95" customHeight="1" spans="1:18">
      <c r="A99" s="216">
        <v>89</v>
      </c>
      <c r="B99" s="233" t="s">
        <v>224</v>
      </c>
      <c r="C99" s="234" t="s">
        <v>225</v>
      </c>
      <c r="D99" s="235">
        <v>5</v>
      </c>
      <c r="E99" s="235">
        <v>5</v>
      </c>
      <c r="F99" s="235">
        <v>5</v>
      </c>
      <c r="G99" s="235">
        <v>5</v>
      </c>
      <c r="H99" s="235">
        <v>4</v>
      </c>
      <c r="I99" s="239">
        <f t="shared" si="5"/>
        <v>100</v>
      </c>
      <c r="J99" s="239">
        <f t="shared" si="5"/>
        <v>100</v>
      </c>
      <c r="K99" s="239">
        <f t="shared" si="5"/>
        <v>100</v>
      </c>
      <c r="L99" s="239">
        <f t="shared" si="5"/>
        <v>100</v>
      </c>
      <c r="M99" s="192">
        <f t="shared" si="5"/>
        <v>80</v>
      </c>
      <c r="N99" s="230" t="str">
        <f t="shared" si="6"/>
        <v>Y</v>
      </c>
      <c r="O99" s="230" t="str">
        <f t="shared" si="7"/>
        <v>Y</v>
      </c>
      <c r="P99" s="230" t="str">
        <f t="shared" si="8"/>
        <v>Y</v>
      </c>
      <c r="Q99" s="230" t="str">
        <f t="shared" si="9"/>
        <v>Y</v>
      </c>
      <c r="R99" s="230" t="str">
        <f t="shared" si="10"/>
        <v>Y</v>
      </c>
    </row>
    <row r="100" ht="21.95" customHeight="1" spans="1:18">
      <c r="A100" s="216">
        <v>90</v>
      </c>
      <c r="B100" s="233" t="s">
        <v>226</v>
      </c>
      <c r="C100" s="234" t="s">
        <v>227</v>
      </c>
      <c r="D100" s="235">
        <v>5</v>
      </c>
      <c r="E100" s="235">
        <v>5</v>
      </c>
      <c r="F100" s="235">
        <v>5</v>
      </c>
      <c r="G100" s="235">
        <v>5</v>
      </c>
      <c r="H100" s="235">
        <v>5</v>
      </c>
      <c r="I100" s="239">
        <f t="shared" si="5"/>
        <v>100</v>
      </c>
      <c r="J100" s="239">
        <f t="shared" si="5"/>
        <v>100</v>
      </c>
      <c r="K100" s="239">
        <f t="shared" si="5"/>
        <v>100</v>
      </c>
      <c r="L100" s="239">
        <f t="shared" si="5"/>
        <v>100</v>
      </c>
      <c r="M100" s="192">
        <f t="shared" si="5"/>
        <v>100</v>
      </c>
      <c r="N100" s="230" t="str">
        <f t="shared" si="6"/>
        <v>Y</v>
      </c>
      <c r="O100" s="230" t="str">
        <f t="shared" si="7"/>
        <v>Y</v>
      </c>
      <c r="P100" s="230" t="str">
        <f t="shared" si="8"/>
        <v>Y</v>
      </c>
      <c r="Q100" s="230" t="str">
        <f t="shared" si="9"/>
        <v>Y</v>
      </c>
      <c r="R100" s="230" t="str">
        <f t="shared" si="10"/>
        <v>Y</v>
      </c>
    </row>
    <row r="101" ht="21.95" customHeight="1" spans="1:18">
      <c r="A101" s="216">
        <v>91</v>
      </c>
      <c r="B101" s="233" t="s">
        <v>228</v>
      </c>
      <c r="C101" s="234" t="s">
        <v>229</v>
      </c>
      <c r="D101" s="235">
        <v>5</v>
      </c>
      <c r="E101" s="235">
        <v>5</v>
      </c>
      <c r="F101" s="235">
        <v>5</v>
      </c>
      <c r="G101" s="235">
        <v>5</v>
      </c>
      <c r="H101" s="235">
        <v>5</v>
      </c>
      <c r="I101" s="239">
        <f t="shared" si="5"/>
        <v>100</v>
      </c>
      <c r="J101" s="239">
        <f t="shared" si="5"/>
        <v>100</v>
      </c>
      <c r="K101" s="239">
        <f t="shared" si="5"/>
        <v>100</v>
      </c>
      <c r="L101" s="239">
        <f t="shared" si="5"/>
        <v>100</v>
      </c>
      <c r="M101" s="192">
        <f t="shared" si="5"/>
        <v>100</v>
      </c>
      <c r="N101" s="230" t="str">
        <f t="shared" si="6"/>
        <v>Y</v>
      </c>
      <c r="O101" s="230" t="str">
        <f t="shared" si="7"/>
        <v>Y</v>
      </c>
      <c r="P101" s="230" t="str">
        <f t="shared" si="8"/>
        <v>Y</v>
      </c>
      <c r="Q101" s="230" t="str">
        <f t="shared" si="9"/>
        <v>Y</v>
      </c>
      <c r="R101" s="230" t="str">
        <f t="shared" si="10"/>
        <v>Y</v>
      </c>
    </row>
    <row r="102" ht="21.95" customHeight="1" spans="1:18">
      <c r="A102" s="216">
        <v>92</v>
      </c>
      <c r="B102" s="233" t="s">
        <v>230</v>
      </c>
      <c r="C102" s="234" t="s">
        <v>231</v>
      </c>
      <c r="D102" s="235">
        <v>5</v>
      </c>
      <c r="E102" s="235">
        <v>5</v>
      </c>
      <c r="F102" s="235">
        <v>5</v>
      </c>
      <c r="G102" s="235">
        <v>5</v>
      </c>
      <c r="H102" s="235">
        <v>5</v>
      </c>
      <c r="I102" s="239">
        <f t="shared" si="5"/>
        <v>100</v>
      </c>
      <c r="J102" s="239">
        <f t="shared" si="5"/>
        <v>100</v>
      </c>
      <c r="K102" s="239">
        <f t="shared" si="5"/>
        <v>100</v>
      </c>
      <c r="L102" s="239">
        <f t="shared" si="5"/>
        <v>100</v>
      </c>
      <c r="M102" s="192">
        <f t="shared" si="5"/>
        <v>100</v>
      </c>
      <c r="N102" s="230" t="str">
        <f t="shared" si="6"/>
        <v>Y</v>
      </c>
      <c r="O102" s="230" t="str">
        <f t="shared" si="7"/>
        <v>Y</v>
      </c>
      <c r="P102" s="230" t="str">
        <f t="shared" si="8"/>
        <v>Y</v>
      </c>
      <c r="Q102" s="230" t="str">
        <f t="shared" si="9"/>
        <v>Y</v>
      </c>
      <c r="R102" s="230" t="str">
        <f t="shared" si="10"/>
        <v>Y</v>
      </c>
    </row>
    <row r="103" ht="21.95" customHeight="1" spans="1:18">
      <c r="A103" s="216">
        <v>93</v>
      </c>
      <c r="B103" s="237" t="s">
        <v>232</v>
      </c>
      <c r="C103" s="234" t="s">
        <v>233</v>
      </c>
      <c r="D103" s="235">
        <v>5</v>
      </c>
      <c r="E103" s="235">
        <v>5</v>
      </c>
      <c r="F103" s="235">
        <v>5</v>
      </c>
      <c r="G103" s="235">
        <v>5</v>
      </c>
      <c r="H103" s="235">
        <v>5</v>
      </c>
      <c r="I103" s="239">
        <f t="shared" si="5"/>
        <v>100</v>
      </c>
      <c r="J103" s="239">
        <f t="shared" si="5"/>
        <v>100</v>
      </c>
      <c r="K103" s="239">
        <f t="shared" si="5"/>
        <v>100</v>
      </c>
      <c r="L103" s="239">
        <f t="shared" si="5"/>
        <v>100</v>
      </c>
      <c r="M103" s="192">
        <f t="shared" si="5"/>
        <v>100</v>
      </c>
      <c r="N103" s="230" t="str">
        <f t="shared" si="6"/>
        <v>Y</v>
      </c>
      <c r="O103" s="230" t="str">
        <f t="shared" si="7"/>
        <v>Y</v>
      </c>
      <c r="P103" s="230" t="str">
        <f t="shared" si="8"/>
        <v>Y</v>
      </c>
      <c r="Q103" s="230" t="str">
        <f t="shared" si="9"/>
        <v>Y</v>
      </c>
      <c r="R103" s="230" t="str">
        <f t="shared" si="10"/>
        <v>Y</v>
      </c>
    </row>
    <row r="104" ht="21.95" customHeight="1" spans="1:18">
      <c r="A104" s="216">
        <v>94</v>
      </c>
      <c r="B104" s="233" t="s">
        <v>234</v>
      </c>
      <c r="C104" s="234" t="s">
        <v>235</v>
      </c>
      <c r="D104" s="235">
        <v>4</v>
      </c>
      <c r="E104" s="235">
        <v>5</v>
      </c>
      <c r="F104" s="235">
        <v>4</v>
      </c>
      <c r="G104" s="235">
        <v>3</v>
      </c>
      <c r="H104" s="235">
        <v>3</v>
      </c>
      <c r="I104" s="239">
        <f t="shared" si="5"/>
        <v>80</v>
      </c>
      <c r="J104" s="239">
        <f t="shared" si="5"/>
        <v>100</v>
      </c>
      <c r="K104" s="239">
        <f t="shared" si="5"/>
        <v>80</v>
      </c>
      <c r="L104" s="239">
        <f t="shared" si="5"/>
        <v>60</v>
      </c>
      <c r="M104" s="192">
        <f t="shared" si="5"/>
        <v>60</v>
      </c>
      <c r="N104" s="230" t="str">
        <f t="shared" si="6"/>
        <v>Y</v>
      </c>
      <c r="O104" s="230" t="str">
        <f t="shared" si="7"/>
        <v>Y</v>
      </c>
      <c r="P104" s="230" t="str">
        <f t="shared" si="8"/>
        <v>Y</v>
      </c>
      <c r="Q104" s="230" t="str">
        <f t="shared" si="9"/>
        <v>N</v>
      </c>
      <c r="R104" s="230" t="str">
        <f t="shared" si="10"/>
        <v>N</v>
      </c>
    </row>
    <row r="105" ht="21.95" customHeight="1" spans="1:18">
      <c r="A105" s="216">
        <v>95</v>
      </c>
      <c r="B105" s="233" t="s">
        <v>236</v>
      </c>
      <c r="C105" s="234" t="s">
        <v>237</v>
      </c>
      <c r="D105" s="235">
        <v>3</v>
      </c>
      <c r="E105" s="235">
        <v>4</v>
      </c>
      <c r="F105" s="235">
        <v>3</v>
      </c>
      <c r="G105" s="235">
        <v>5</v>
      </c>
      <c r="H105" s="235">
        <v>3</v>
      </c>
      <c r="I105" s="239">
        <f t="shared" si="5"/>
        <v>60</v>
      </c>
      <c r="J105" s="239">
        <f t="shared" si="5"/>
        <v>80</v>
      </c>
      <c r="K105" s="239">
        <f t="shared" si="5"/>
        <v>60</v>
      </c>
      <c r="L105" s="239">
        <f t="shared" si="5"/>
        <v>100</v>
      </c>
      <c r="M105" s="192">
        <f t="shared" si="5"/>
        <v>60</v>
      </c>
      <c r="N105" s="230" t="str">
        <f t="shared" si="6"/>
        <v>N</v>
      </c>
      <c r="O105" s="230" t="str">
        <f t="shared" si="7"/>
        <v>Y</v>
      </c>
      <c r="P105" s="230" t="str">
        <f t="shared" si="8"/>
        <v>N</v>
      </c>
      <c r="Q105" s="230" t="str">
        <f t="shared" si="9"/>
        <v>Y</v>
      </c>
      <c r="R105" s="230" t="str">
        <f t="shared" si="10"/>
        <v>N</v>
      </c>
    </row>
    <row r="106" ht="21.95" customHeight="1" spans="1:18">
      <c r="A106" s="216">
        <v>96</v>
      </c>
      <c r="B106" s="233" t="s">
        <v>238</v>
      </c>
      <c r="C106" s="234" t="s">
        <v>239</v>
      </c>
      <c r="D106" s="235">
        <v>4</v>
      </c>
      <c r="E106" s="235">
        <v>2</v>
      </c>
      <c r="F106" s="235">
        <v>2</v>
      </c>
      <c r="G106" s="235">
        <v>3</v>
      </c>
      <c r="H106" s="235">
        <v>2</v>
      </c>
      <c r="I106" s="239">
        <f t="shared" si="5"/>
        <v>80</v>
      </c>
      <c r="J106" s="239">
        <f t="shared" si="5"/>
        <v>40</v>
      </c>
      <c r="K106" s="239">
        <f t="shared" si="5"/>
        <v>40</v>
      </c>
      <c r="L106" s="239">
        <f t="shared" si="5"/>
        <v>60</v>
      </c>
      <c r="M106" s="192">
        <f t="shared" si="5"/>
        <v>40</v>
      </c>
      <c r="N106" s="230" t="str">
        <f t="shared" si="6"/>
        <v>Y</v>
      </c>
      <c r="O106" s="230" t="str">
        <f t="shared" si="7"/>
        <v>N</v>
      </c>
      <c r="P106" s="230" t="str">
        <f t="shared" si="8"/>
        <v>N</v>
      </c>
      <c r="Q106" s="230" t="str">
        <f t="shared" si="9"/>
        <v>N</v>
      </c>
      <c r="R106" s="230" t="str">
        <f t="shared" si="10"/>
        <v>N</v>
      </c>
    </row>
    <row r="107" ht="21.95" customHeight="1" spans="1:18">
      <c r="A107" s="216">
        <v>97</v>
      </c>
      <c r="B107" s="233" t="s">
        <v>240</v>
      </c>
      <c r="C107" s="234" t="s">
        <v>241</v>
      </c>
      <c r="D107" s="235">
        <v>5</v>
      </c>
      <c r="E107" s="235">
        <v>5</v>
      </c>
      <c r="F107" s="235">
        <v>5</v>
      </c>
      <c r="G107" s="235">
        <v>5</v>
      </c>
      <c r="H107" s="235">
        <v>5</v>
      </c>
      <c r="I107" s="239">
        <f t="shared" si="5"/>
        <v>100</v>
      </c>
      <c r="J107" s="239">
        <f t="shared" si="5"/>
        <v>100</v>
      </c>
      <c r="K107" s="239">
        <f t="shared" si="5"/>
        <v>100</v>
      </c>
      <c r="L107" s="239">
        <f t="shared" si="5"/>
        <v>100</v>
      </c>
      <c r="M107" s="192">
        <f t="shared" si="5"/>
        <v>100</v>
      </c>
      <c r="N107" s="230" t="str">
        <f t="shared" si="6"/>
        <v>Y</v>
      </c>
      <c r="O107" s="230" t="str">
        <f t="shared" si="7"/>
        <v>Y</v>
      </c>
      <c r="P107" s="230" t="str">
        <f t="shared" si="8"/>
        <v>Y</v>
      </c>
      <c r="Q107" s="230" t="str">
        <f t="shared" si="9"/>
        <v>Y</v>
      </c>
      <c r="R107" s="230" t="str">
        <f t="shared" si="10"/>
        <v>Y</v>
      </c>
    </row>
    <row r="108" ht="21.95" customHeight="1" spans="1:18">
      <c r="A108" s="216">
        <v>98</v>
      </c>
      <c r="B108" s="233" t="s">
        <v>242</v>
      </c>
      <c r="C108" s="234" t="s">
        <v>243</v>
      </c>
      <c r="D108" s="235">
        <v>5</v>
      </c>
      <c r="E108" s="235">
        <v>3</v>
      </c>
      <c r="F108" s="235">
        <v>4</v>
      </c>
      <c r="G108" s="235">
        <v>4</v>
      </c>
      <c r="H108" s="235">
        <v>3</v>
      </c>
      <c r="I108" s="239">
        <f t="shared" si="5"/>
        <v>100</v>
      </c>
      <c r="J108" s="239">
        <f t="shared" si="5"/>
        <v>60</v>
      </c>
      <c r="K108" s="239">
        <f t="shared" si="5"/>
        <v>80</v>
      </c>
      <c r="L108" s="239">
        <f t="shared" si="5"/>
        <v>80</v>
      </c>
      <c r="M108" s="192">
        <f t="shared" si="5"/>
        <v>60</v>
      </c>
      <c r="N108" s="230" t="str">
        <f t="shared" si="6"/>
        <v>Y</v>
      </c>
      <c r="O108" s="230" t="str">
        <f t="shared" si="7"/>
        <v>N</v>
      </c>
      <c r="P108" s="230" t="str">
        <f t="shared" si="8"/>
        <v>Y</v>
      </c>
      <c r="Q108" s="230" t="str">
        <f t="shared" si="9"/>
        <v>Y</v>
      </c>
      <c r="R108" s="230" t="str">
        <f t="shared" si="10"/>
        <v>N</v>
      </c>
    </row>
    <row r="109" ht="21.95" customHeight="1" spans="1:18">
      <c r="A109" s="216">
        <v>99</v>
      </c>
      <c r="B109" s="233" t="s">
        <v>244</v>
      </c>
      <c r="C109" s="234" t="s">
        <v>245</v>
      </c>
      <c r="D109" s="235">
        <v>4</v>
      </c>
      <c r="E109" s="235">
        <v>5</v>
      </c>
      <c r="F109" s="235">
        <v>4</v>
      </c>
      <c r="G109" s="235">
        <v>5</v>
      </c>
      <c r="H109" s="235">
        <v>4</v>
      </c>
      <c r="I109" s="239">
        <f t="shared" si="5"/>
        <v>80</v>
      </c>
      <c r="J109" s="239">
        <f t="shared" si="5"/>
        <v>100</v>
      </c>
      <c r="K109" s="239">
        <f t="shared" si="5"/>
        <v>80</v>
      </c>
      <c r="L109" s="239">
        <f t="shared" si="5"/>
        <v>100</v>
      </c>
      <c r="M109" s="192">
        <f t="shared" si="5"/>
        <v>80</v>
      </c>
      <c r="N109" s="230" t="str">
        <f t="shared" si="6"/>
        <v>Y</v>
      </c>
      <c r="O109" s="230" t="str">
        <f t="shared" si="7"/>
        <v>Y</v>
      </c>
      <c r="P109" s="230" t="str">
        <f t="shared" si="8"/>
        <v>Y</v>
      </c>
      <c r="Q109" s="230" t="str">
        <f t="shared" si="9"/>
        <v>Y</v>
      </c>
      <c r="R109" s="230" t="str">
        <f t="shared" si="10"/>
        <v>Y</v>
      </c>
    </row>
    <row r="110" ht="21.95" customHeight="1" spans="1:18">
      <c r="A110" s="216">
        <v>100</v>
      </c>
      <c r="B110" s="233" t="s">
        <v>246</v>
      </c>
      <c r="C110" s="234" t="s">
        <v>247</v>
      </c>
      <c r="D110" s="235">
        <v>5</v>
      </c>
      <c r="E110" s="235">
        <v>4</v>
      </c>
      <c r="F110" s="235">
        <v>4</v>
      </c>
      <c r="G110" s="235">
        <v>4</v>
      </c>
      <c r="H110" s="235">
        <v>5</v>
      </c>
      <c r="I110" s="239">
        <f t="shared" si="5"/>
        <v>100</v>
      </c>
      <c r="J110" s="239">
        <f t="shared" si="5"/>
        <v>80</v>
      </c>
      <c r="K110" s="239">
        <f t="shared" si="5"/>
        <v>80</v>
      </c>
      <c r="L110" s="239">
        <f t="shared" si="5"/>
        <v>80</v>
      </c>
      <c r="M110" s="192">
        <f t="shared" si="5"/>
        <v>100</v>
      </c>
      <c r="N110" s="230" t="str">
        <f t="shared" si="6"/>
        <v>Y</v>
      </c>
      <c r="O110" s="230" t="str">
        <f t="shared" si="7"/>
        <v>Y</v>
      </c>
      <c r="P110" s="230" t="str">
        <f t="shared" si="8"/>
        <v>Y</v>
      </c>
      <c r="Q110" s="230" t="str">
        <f t="shared" si="9"/>
        <v>Y</v>
      </c>
      <c r="R110" s="230" t="str">
        <f t="shared" si="10"/>
        <v>Y</v>
      </c>
    </row>
    <row r="111" s="197" customFormat="1" ht="21.95" customHeight="1" spans="1:18">
      <c r="A111" s="216">
        <v>101</v>
      </c>
      <c r="B111" s="233" t="s">
        <v>248</v>
      </c>
      <c r="C111" s="234" t="s">
        <v>249</v>
      </c>
      <c r="D111" s="235">
        <v>4</v>
      </c>
      <c r="E111" s="235">
        <v>5</v>
      </c>
      <c r="F111" s="235">
        <v>5</v>
      </c>
      <c r="G111" s="235">
        <v>5</v>
      </c>
      <c r="H111" s="235">
        <v>5</v>
      </c>
      <c r="I111" s="239">
        <f t="shared" si="5"/>
        <v>80</v>
      </c>
      <c r="J111" s="239">
        <f t="shared" si="5"/>
        <v>100</v>
      </c>
      <c r="K111" s="239">
        <f t="shared" si="5"/>
        <v>100</v>
      </c>
      <c r="L111" s="239">
        <f t="shared" si="5"/>
        <v>100</v>
      </c>
      <c r="M111" s="192">
        <f t="shared" si="5"/>
        <v>100</v>
      </c>
      <c r="N111" s="230" t="str">
        <f t="shared" si="6"/>
        <v>Y</v>
      </c>
      <c r="O111" s="230" t="str">
        <f t="shared" si="7"/>
        <v>Y</v>
      </c>
      <c r="P111" s="230" t="str">
        <f t="shared" si="8"/>
        <v>Y</v>
      </c>
      <c r="Q111" s="230" t="str">
        <f t="shared" si="9"/>
        <v>Y</v>
      </c>
      <c r="R111" s="230" t="str">
        <f t="shared" si="10"/>
        <v>Y</v>
      </c>
    </row>
    <row r="112" s="197" customFormat="1" ht="21.95" customHeight="1" spans="1:18">
      <c r="A112" s="216">
        <v>102</v>
      </c>
      <c r="B112" s="233" t="s">
        <v>250</v>
      </c>
      <c r="C112" s="234" t="s">
        <v>251</v>
      </c>
      <c r="D112" s="235">
        <v>5</v>
      </c>
      <c r="E112" s="235">
        <v>5</v>
      </c>
      <c r="F112" s="235">
        <v>5</v>
      </c>
      <c r="G112" s="235">
        <v>5</v>
      </c>
      <c r="H112" s="235">
        <v>5</v>
      </c>
      <c r="I112" s="239">
        <f t="shared" si="5"/>
        <v>100</v>
      </c>
      <c r="J112" s="239">
        <f t="shared" si="5"/>
        <v>100</v>
      </c>
      <c r="K112" s="239">
        <f t="shared" si="5"/>
        <v>100</v>
      </c>
      <c r="L112" s="239">
        <f t="shared" si="5"/>
        <v>100</v>
      </c>
      <c r="M112" s="192">
        <f t="shared" si="5"/>
        <v>100</v>
      </c>
      <c r="N112" s="230" t="str">
        <f t="shared" si="6"/>
        <v>Y</v>
      </c>
      <c r="O112" s="230" t="str">
        <f t="shared" si="7"/>
        <v>Y</v>
      </c>
      <c r="P112" s="230" t="str">
        <f t="shared" si="8"/>
        <v>Y</v>
      </c>
      <c r="Q112" s="230" t="str">
        <f t="shared" si="9"/>
        <v>Y</v>
      </c>
      <c r="R112" s="230" t="str">
        <f t="shared" si="10"/>
        <v>Y</v>
      </c>
    </row>
    <row r="113" s="197" customFormat="1" ht="21.95" customHeight="1" spans="1:18">
      <c r="A113" s="216">
        <v>103</v>
      </c>
      <c r="B113" s="233" t="s">
        <v>252</v>
      </c>
      <c r="C113" s="234" t="s">
        <v>253</v>
      </c>
      <c r="D113" s="235">
        <v>5</v>
      </c>
      <c r="E113" s="235">
        <v>5</v>
      </c>
      <c r="F113" s="235">
        <v>5</v>
      </c>
      <c r="G113" s="235">
        <v>5</v>
      </c>
      <c r="H113" s="235">
        <v>5</v>
      </c>
      <c r="I113" s="239">
        <f t="shared" si="5"/>
        <v>100</v>
      </c>
      <c r="J113" s="239">
        <f t="shared" si="5"/>
        <v>100</v>
      </c>
      <c r="K113" s="239">
        <f t="shared" si="5"/>
        <v>100</v>
      </c>
      <c r="L113" s="239">
        <f t="shared" si="5"/>
        <v>100</v>
      </c>
      <c r="M113" s="192">
        <f t="shared" si="5"/>
        <v>100</v>
      </c>
      <c r="N113" s="230" t="str">
        <f t="shared" si="6"/>
        <v>Y</v>
      </c>
      <c r="O113" s="230" t="str">
        <f t="shared" si="7"/>
        <v>Y</v>
      </c>
      <c r="P113" s="230" t="str">
        <f t="shared" si="8"/>
        <v>Y</v>
      </c>
      <c r="Q113" s="230" t="str">
        <f t="shared" si="9"/>
        <v>Y</v>
      </c>
      <c r="R113" s="230" t="str">
        <f t="shared" si="10"/>
        <v>Y</v>
      </c>
    </row>
    <row r="114" s="197" customFormat="1" ht="21.95" customHeight="1" spans="1:18">
      <c r="A114" s="216">
        <v>104</v>
      </c>
      <c r="B114" s="233" t="s">
        <v>254</v>
      </c>
      <c r="C114" s="234" t="s">
        <v>255</v>
      </c>
      <c r="D114" s="235">
        <v>5</v>
      </c>
      <c r="E114" s="235">
        <v>4</v>
      </c>
      <c r="F114" s="235">
        <v>4</v>
      </c>
      <c r="G114" s="235">
        <v>5</v>
      </c>
      <c r="H114" s="235">
        <v>4</v>
      </c>
      <c r="I114" s="239">
        <f t="shared" si="5"/>
        <v>100</v>
      </c>
      <c r="J114" s="239">
        <f t="shared" si="5"/>
        <v>80</v>
      </c>
      <c r="K114" s="239">
        <f t="shared" si="5"/>
        <v>80</v>
      </c>
      <c r="L114" s="239">
        <f t="shared" si="5"/>
        <v>100</v>
      </c>
      <c r="M114" s="192">
        <f t="shared" si="5"/>
        <v>80</v>
      </c>
      <c r="N114" s="230" t="str">
        <f t="shared" si="6"/>
        <v>Y</v>
      </c>
      <c r="O114" s="230" t="str">
        <f t="shared" si="7"/>
        <v>Y</v>
      </c>
      <c r="P114" s="230" t="str">
        <f t="shared" si="8"/>
        <v>Y</v>
      </c>
      <c r="Q114" s="230" t="str">
        <f t="shared" si="9"/>
        <v>Y</v>
      </c>
      <c r="R114" s="230" t="str">
        <f t="shared" si="10"/>
        <v>Y</v>
      </c>
    </row>
    <row r="115" s="197" customFormat="1" ht="21.95" customHeight="1" spans="1:18">
      <c r="A115" s="216">
        <v>105</v>
      </c>
      <c r="B115" s="233" t="s">
        <v>256</v>
      </c>
      <c r="C115" s="234" t="s">
        <v>257</v>
      </c>
      <c r="D115" s="235">
        <v>4</v>
      </c>
      <c r="E115" s="235">
        <v>3</v>
      </c>
      <c r="F115" s="235">
        <v>4</v>
      </c>
      <c r="G115" s="235">
        <v>3</v>
      </c>
      <c r="H115" s="235">
        <v>4</v>
      </c>
      <c r="I115" s="239">
        <f t="shared" si="5"/>
        <v>80</v>
      </c>
      <c r="J115" s="239">
        <f t="shared" si="5"/>
        <v>60</v>
      </c>
      <c r="K115" s="239">
        <f t="shared" si="5"/>
        <v>80</v>
      </c>
      <c r="L115" s="239">
        <f t="shared" si="5"/>
        <v>60</v>
      </c>
      <c r="M115" s="192">
        <f t="shared" si="5"/>
        <v>80</v>
      </c>
      <c r="N115" s="230" t="str">
        <f t="shared" si="6"/>
        <v>Y</v>
      </c>
      <c r="O115" s="230" t="str">
        <f t="shared" si="7"/>
        <v>N</v>
      </c>
      <c r="P115" s="230" t="str">
        <f t="shared" si="8"/>
        <v>Y</v>
      </c>
      <c r="Q115" s="230" t="str">
        <f t="shared" si="9"/>
        <v>N</v>
      </c>
      <c r="R115" s="230" t="str">
        <f t="shared" si="10"/>
        <v>Y</v>
      </c>
    </row>
    <row r="116" ht="21.95" customHeight="1" spans="1:18">
      <c r="A116" s="216">
        <v>106</v>
      </c>
      <c r="B116" s="233" t="s">
        <v>258</v>
      </c>
      <c r="C116" s="234" t="s">
        <v>259</v>
      </c>
      <c r="D116" s="235">
        <v>4</v>
      </c>
      <c r="E116" s="235">
        <v>5</v>
      </c>
      <c r="F116" s="235">
        <v>3</v>
      </c>
      <c r="G116" s="235">
        <v>4</v>
      </c>
      <c r="H116" s="235">
        <v>4</v>
      </c>
      <c r="I116" s="239">
        <f t="shared" ref="I116:I121" si="11">D116/0.05</f>
        <v>80</v>
      </c>
      <c r="J116" s="239">
        <f t="shared" ref="J116:J121" si="12">E116/0.05</f>
        <v>100</v>
      </c>
      <c r="K116" s="239">
        <f t="shared" ref="K116:K121" si="13">F116/0.05</f>
        <v>60</v>
      </c>
      <c r="L116" s="239">
        <f t="shared" ref="L116:L121" si="14">G116/0.05</f>
        <v>80</v>
      </c>
      <c r="M116" s="192">
        <f t="shared" ref="M116:M121" si="15">H116/0.05</f>
        <v>80</v>
      </c>
      <c r="N116" s="230" t="str">
        <f t="shared" si="6"/>
        <v>Y</v>
      </c>
      <c r="O116" s="230" t="str">
        <f t="shared" si="7"/>
        <v>Y</v>
      </c>
      <c r="P116" s="230" t="str">
        <f t="shared" si="8"/>
        <v>N</v>
      </c>
      <c r="Q116" s="230" t="str">
        <f t="shared" si="9"/>
        <v>Y</v>
      </c>
      <c r="R116" s="230" t="str">
        <f t="shared" si="10"/>
        <v>Y</v>
      </c>
    </row>
    <row r="117" ht="21.95" customHeight="1" spans="1:18">
      <c r="A117" s="216">
        <v>107</v>
      </c>
      <c r="B117" s="233" t="s">
        <v>260</v>
      </c>
      <c r="C117" s="234" t="s">
        <v>261</v>
      </c>
      <c r="D117" s="235">
        <v>5</v>
      </c>
      <c r="E117" s="235">
        <v>5</v>
      </c>
      <c r="F117" s="235">
        <v>4</v>
      </c>
      <c r="G117" s="235">
        <v>5</v>
      </c>
      <c r="H117" s="235">
        <v>5</v>
      </c>
      <c r="I117" s="239">
        <f t="shared" si="11"/>
        <v>100</v>
      </c>
      <c r="J117" s="239">
        <f t="shared" si="12"/>
        <v>100</v>
      </c>
      <c r="K117" s="239">
        <f t="shared" si="13"/>
        <v>80</v>
      </c>
      <c r="L117" s="239">
        <f t="shared" si="14"/>
        <v>100</v>
      </c>
      <c r="M117" s="192">
        <f t="shared" si="15"/>
        <v>100</v>
      </c>
      <c r="N117" s="230" t="str">
        <f t="shared" si="6"/>
        <v>Y</v>
      </c>
      <c r="O117" s="230" t="str">
        <f t="shared" si="7"/>
        <v>Y</v>
      </c>
      <c r="P117" s="230" t="str">
        <f t="shared" si="8"/>
        <v>Y</v>
      </c>
      <c r="Q117" s="230" t="str">
        <f t="shared" si="9"/>
        <v>Y</v>
      </c>
      <c r="R117" s="230" t="str">
        <f t="shared" si="10"/>
        <v>Y</v>
      </c>
    </row>
    <row r="118" ht="21.95" customHeight="1" spans="1:18">
      <c r="A118" s="216">
        <v>108</v>
      </c>
      <c r="B118" s="233" t="s">
        <v>262</v>
      </c>
      <c r="C118" s="234" t="s">
        <v>263</v>
      </c>
      <c r="D118" s="235">
        <v>4</v>
      </c>
      <c r="E118" s="235">
        <v>4</v>
      </c>
      <c r="F118" s="235">
        <v>4</v>
      </c>
      <c r="G118" s="235">
        <v>5</v>
      </c>
      <c r="H118" s="235">
        <v>4</v>
      </c>
      <c r="I118" s="239">
        <f t="shared" si="11"/>
        <v>80</v>
      </c>
      <c r="J118" s="239">
        <f t="shared" si="12"/>
        <v>80</v>
      </c>
      <c r="K118" s="239">
        <f t="shared" si="13"/>
        <v>80</v>
      </c>
      <c r="L118" s="239">
        <f t="shared" si="14"/>
        <v>100</v>
      </c>
      <c r="M118" s="192">
        <f t="shared" si="15"/>
        <v>80</v>
      </c>
      <c r="N118" s="230" t="str">
        <f t="shared" si="6"/>
        <v>Y</v>
      </c>
      <c r="O118" s="230" t="str">
        <f t="shared" si="7"/>
        <v>Y</v>
      </c>
      <c r="P118" s="230" t="str">
        <f t="shared" si="8"/>
        <v>Y</v>
      </c>
      <c r="Q118" s="230" t="str">
        <f t="shared" si="9"/>
        <v>Y</v>
      </c>
      <c r="R118" s="230" t="str">
        <f t="shared" si="10"/>
        <v>Y</v>
      </c>
    </row>
    <row r="119" ht="21.95" customHeight="1" spans="1:18">
      <c r="A119" s="216">
        <v>109</v>
      </c>
      <c r="B119" s="233" t="s">
        <v>264</v>
      </c>
      <c r="C119" s="234" t="s">
        <v>265</v>
      </c>
      <c r="D119" s="235">
        <v>5</v>
      </c>
      <c r="E119" s="235">
        <v>5</v>
      </c>
      <c r="F119" s="235">
        <v>4</v>
      </c>
      <c r="G119" s="235">
        <v>5</v>
      </c>
      <c r="H119" s="235">
        <v>5</v>
      </c>
      <c r="I119" s="239">
        <f t="shared" si="11"/>
        <v>100</v>
      </c>
      <c r="J119" s="239">
        <f t="shared" si="12"/>
        <v>100</v>
      </c>
      <c r="K119" s="239">
        <f t="shared" si="13"/>
        <v>80</v>
      </c>
      <c r="L119" s="239">
        <f t="shared" si="14"/>
        <v>100</v>
      </c>
      <c r="M119" s="192">
        <f t="shared" si="15"/>
        <v>100</v>
      </c>
      <c r="N119" s="230" t="str">
        <f t="shared" si="6"/>
        <v>Y</v>
      </c>
      <c r="O119" s="230" t="str">
        <f t="shared" si="7"/>
        <v>Y</v>
      </c>
      <c r="P119" s="230" t="str">
        <f t="shared" si="8"/>
        <v>Y</v>
      </c>
      <c r="Q119" s="230" t="str">
        <f t="shared" si="9"/>
        <v>Y</v>
      </c>
      <c r="R119" s="230" t="str">
        <f t="shared" si="10"/>
        <v>Y</v>
      </c>
    </row>
    <row r="120" ht="21.95" customHeight="1" spans="1:18">
      <c r="A120" s="216">
        <v>110</v>
      </c>
      <c r="B120" s="233" t="s">
        <v>266</v>
      </c>
      <c r="C120" s="234" t="s">
        <v>267</v>
      </c>
      <c r="D120" s="235">
        <v>4</v>
      </c>
      <c r="E120" s="235">
        <v>3</v>
      </c>
      <c r="F120" s="235">
        <v>2</v>
      </c>
      <c r="G120" s="235">
        <v>5</v>
      </c>
      <c r="H120" s="235">
        <v>4</v>
      </c>
      <c r="I120" s="239">
        <f t="shared" si="11"/>
        <v>80</v>
      </c>
      <c r="J120" s="239">
        <f t="shared" si="12"/>
        <v>60</v>
      </c>
      <c r="K120" s="239">
        <f t="shared" si="13"/>
        <v>40</v>
      </c>
      <c r="L120" s="239">
        <f t="shared" si="14"/>
        <v>100</v>
      </c>
      <c r="M120" s="192">
        <f t="shared" si="15"/>
        <v>80</v>
      </c>
      <c r="N120" s="230" t="str">
        <f t="shared" si="6"/>
        <v>Y</v>
      </c>
      <c r="O120" s="230" t="str">
        <f t="shared" si="7"/>
        <v>N</v>
      </c>
      <c r="P120" s="230" t="str">
        <f t="shared" si="8"/>
        <v>N</v>
      </c>
      <c r="Q120" s="230" t="str">
        <f t="shared" si="9"/>
        <v>Y</v>
      </c>
      <c r="R120" s="230" t="str">
        <f t="shared" si="10"/>
        <v>Y</v>
      </c>
    </row>
    <row r="121" ht="21.95" customHeight="1" spans="1:18">
      <c r="A121" s="216">
        <v>111</v>
      </c>
      <c r="B121" s="233" t="s">
        <v>268</v>
      </c>
      <c r="C121" s="234" t="s">
        <v>269</v>
      </c>
      <c r="D121" s="235">
        <v>4</v>
      </c>
      <c r="E121" s="235">
        <v>2</v>
      </c>
      <c r="F121" s="235">
        <v>1</v>
      </c>
      <c r="G121" s="235">
        <v>4</v>
      </c>
      <c r="H121" s="235">
        <v>3</v>
      </c>
      <c r="I121" s="239">
        <f t="shared" si="11"/>
        <v>80</v>
      </c>
      <c r="J121" s="239">
        <f t="shared" si="12"/>
        <v>40</v>
      </c>
      <c r="K121" s="239">
        <f t="shared" si="13"/>
        <v>20</v>
      </c>
      <c r="L121" s="239">
        <f t="shared" si="14"/>
        <v>80</v>
      </c>
      <c r="M121" s="192">
        <f t="shared" si="15"/>
        <v>60</v>
      </c>
      <c r="N121" s="230" t="str">
        <f t="shared" si="6"/>
        <v>Y</v>
      </c>
      <c r="O121" s="230" t="str">
        <f t="shared" si="7"/>
        <v>N</v>
      </c>
      <c r="P121" s="230" t="str">
        <f t="shared" si="8"/>
        <v>N</v>
      </c>
      <c r="Q121" s="230" t="str">
        <f t="shared" si="9"/>
        <v>Y</v>
      </c>
      <c r="R121" s="230" t="str">
        <f t="shared" si="10"/>
        <v>N</v>
      </c>
    </row>
    <row r="122" spans="4:4">
      <c r="D122" s="238"/>
    </row>
    <row r="123" spans="4:4">
      <c r="D123" s="238"/>
    </row>
    <row r="124" spans="4:4">
      <c r="D124" s="238"/>
    </row>
    <row r="125" spans="4:4">
      <c r="D125" s="238"/>
    </row>
    <row r="126" spans="4:18">
      <c r="D126" s="238"/>
      <c r="M126" s="129" t="s">
        <v>282</v>
      </c>
      <c r="N126" s="240">
        <f>COUNTIF(N11:N121,"Y")</f>
        <v>107</v>
      </c>
      <c r="O126" s="240">
        <f t="shared" ref="O126:R126" si="16">COUNTIF(O11:O121,"Y")</f>
        <v>101</v>
      </c>
      <c r="P126" s="240">
        <f t="shared" si="16"/>
        <v>101</v>
      </c>
      <c r="Q126" s="240">
        <f t="shared" si="16"/>
        <v>105</v>
      </c>
      <c r="R126" s="240">
        <f t="shared" si="16"/>
        <v>102</v>
      </c>
    </row>
    <row r="127" ht="20.25" spans="4:18">
      <c r="D127" s="238"/>
      <c r="M127" s="241" t="s">
        <v>283</v>
      </c>
      <c r="N127" s="138">
        <f>(N126/111)*100</f>
        <v>96.3963963963964</v>
      </c>
      <c r="O127" s="138">
        <f t="shared" ref="O127:R127" si="17">(O126/111)*100</f>
        <v>90.990990990991</v>
      </c>
      <c r="P127" s="138">
        <f t="shared" si="17"/>
        <v>90.990990990991</v>
      </c>
      <c r="Q127" s="138">
        <f t="shared" si="17"/>
        <v>94.5945945945946</v>
      </c>
      <c r="R127" s="138">
        <f t="shared" si="17"/>
        <v>91.8918918918919</v>
      </c>
    </row>
    <row r="128" spans="4:4">
      <c r="D128" s="238"/>
    </row>
    <row r="129" spans="4:4">
      <c r="D129" s="238"/>
    </row>
    <row r="130" spans="4:4">
      <c r="D130" s="238"/>
    </row>
    <row r="131" spans="4:18">
      <c r="D131" s="238"/>
      <c r="N131" s="129" t="s">
        <v>284</v>
      </c>
      <c r="O131" s="198" t="s">
        <v>285</v>
      </c>
      <c r="P131" s="198" t="s">
        <v>279</v>
      </c>
      <c r="Q131" s="198" t="s">
        <v>286</v>
      </c>
      <c r="R131" s="198" t="s">
        <v>44</v>
      </c>
    </row>
    <row r="132" ht="47.25" spans="4:18">
      <c r="D132" s="238"/>
      <c r="M132" s="132" t="s">
        <v>291</v>
      </c>
      <c r="N132" s="138">
        <v>96.3963963963964</v>
      </c>
      <c r="O132" s="138">
        <v>90.990990990991</v>
      </c>
      <c r="P132" s="138">
        <v>91</v>
      </c>
      <c r="Q132" s="138">
        <v>94.5945945945946</v>
      </c>
      <c r="R132" s="138">
        <v>92</v>
      </c>
    </row>
    <row r="133" ht="20.25" spans="4:18">
      <c r="D133" s="238"/>
      <c r="N133" s="138"/>
      <c r="O133" s="138"/>
      <c r="P133" s="138"/>
      <c r="Q133" s="138"/>
      <c r="R133" s="138"/>
    </row>
    <row r="134" spans="4:4">
      <c r="D134" s="238"/>
    </row>
    <row r="135" spans="4:4">
      <c r="D135" s="238"/>
    </row>
    <row r="136" spans="4:4">
      <c r="D136" s="238"/>
    </row>
    <row r="137" spans="4:4">
      <c r="D137" s="238"/>
    </row>
    <row r="138" spans="4:4">
      <c r="D138" s="238"/>
    </row>
    <row r="139" spans="4:4">
      <c r="D139" s="238"/>
    </row>
    <row r="140" spans="4:4">
      <c r="D140" s="238"/>
    </row>
    <row r="141" spans="4:4">
      <c r="D141" s="238"/>
    </row>
    <row r="142" spans="4:4">
      <c r="D142" s="238"/>
    </row>
    <row r="143" spans="4:4">
      <c r="D143" s="238"/>
    </row>
    <row r="144" spans="4:4">
      <c r="D144" s="238"/>
    </row>
    <row r="145" spans="4:4">
      <c r="D145" s="238"/>
    </row>
    <row r="146" spans="4:4">
      <c r="D146" s="238"/>
    </row>
    <row r="147" spans="4:4">
      <c r="D147" s="238"/>
    </row>
    <row r="148" spans="4:4">
      <c r="D148" s="238"/>
    </row>
    <row r="149" spans="4:4">
      <c r="D149" s="238"/>
    </row>
    <row r="150" spans="4:4">
      <c r="D150" s="238"/>
    </row>
    <row r="151" spans="4:4">
      <c r="D151" s="238"/>
    </row>
    <row r="152" spans="4:4">
      <c r="D152" s="238"/>
    </row>
    <row r="153" spans="4:4">
      <c r="D153" s="238"/>
    </row>
    <row r="154" spans="4:4">
      <c r="D154" s="238"/>
    </row>
    <row r="155" spans="4:4">
      <c r="D155" s="238"/>
    </row>
    <row r="156" spans="4:4">
      <c r="D156" s="238"/>
    </row>
    <row r="157" spans="4:4">
      <c r="D157" s="238"/>
    </row>
    <row r="158" spans="4:4">
      <c r="D158" s="238"/>
    </row>
    <row r="159" spans="4:4">
      <c r="D159" s="238"/>
    </row>
    <row r="160" spans="4:4">
      <c r="D160" s="238"/>
    </row>
    <row r="161" spans="4:4">
      <c r="D161" s="238"/>
    </row>
    <row r="162" spans="4:4">
      <c r="D162" s="238"/>
    </row>
    <row r="163" spans="4:4">
      <c r="D163" s="238"/>
    </row>
    <row r="164" spans="4:4">
      <c r="D164" s="238"/>
    </row>
    <row r="165" spans="4:4">
      <c r="D165" s="238"/>
    </row>
    <row r="166" spans="4:4">
      <c r="D166" s="238"/>
    </row>
    <row r="167" spans="4:4">
      <c r="D167" s="238"/>
    </row>
    <row r="168" spans="4:4">
      <c r="D168" s="238"/>
    </row>
    <row r="169" spans="4:4">
      <c r="D169" s="238"/>
    </row>
    <row r="170" spans="4:4">
      <c r="D170" s="238"/>
    </row>
    <row r="171" spans="4:4">
      <c r="D171" s="238"/>
    </row>
    <row r="172" spans="4:4">
      <c r="D172" s="238"/>
    </row>
    <row r="173" spans="4:4">
      <c r="D173" s="238"/>
    </row>
    <row r="174" spans="4:4">
      <c r="D174" s="238"/>
    </row>
    <row r="175" spans="4:4">
      <c r="D175" s="238"/>
    </row>
    <row r="176" spans="4:4">
      <c r="D176" s="238"/>
    </row>
    <row r="177" spans="4:4">
      <c r="D177" s="238"/>
    </row>
    <row r="178" spans="4:4">
      <c r="D178" s="238"/>
    </row>
    <row r="179" spans="4:4">
      <c r="D179" s="238"/>
    </row>
    <row r="180" spans="4:4">
      <c r="D180" s="238"/>
    </row>
    <row r="181" spans="4:4">
      <c r="D181" s="238"/>
    </row>
    <row r="182" spans="4:4">
      <c r="D182" s="238"/>
    </row>
    <row r="183" spans="4:4">
      <c r="D183" s="238"/>
    </row>
    <row r="184" spans="4:4">
      <c r="D184" s="238"/>
    </row>
    <row r="185" spans="4:4">
      <c r="D185" s="238"/>
    </row>
    <row r="186" spans="4:4">
      <c r="D186" s="238"/>
    </row>
    <row r="187" spans="4:4">
      <c r="D187" s="238"/>
    </row>
    <row r="188" spans="4:4">
      <c r="D188" s="238"/>
    </row>
    <row r="189" spans="4:4">
      <c r="D189" s="238"/>
    </row>
    <row r="190" spans="4:4">
      <c r="D190" s="238"/>
    </row>
    <row r="191" spans="4:4">
      <c r="D191" s="238"/>
    </row>
    <row r="192" spans="4:4">
      <c r="D192" s="238"/>
    </row>
    <row r="193" spans="4:4">
      <c r="D193" s="238"/>
    </row>
    <row r="194" spans="4:4">
      <c r="D194" s="238"/>
    </row>
    <row r="195" spans="4:4">
      <c r="D195" s="238"/>
    </row>
    <row r="196" spans="4:4">
      <c r="D196" s="238"/>
    </row>
    <row r="197" spans="4:4">
      <c r="D197" s="238"/>
    </row>
    <row r="198" spans="4:4">
      <c r="D198" s="238"/>
    </row>
    <row r="199" spans="4:4">
      <c r="D199" s="238"/>
    </row>
    <row r="200" spans="4:4">
      <c r="D200" s="238"/>
    </row>
    <row r="201" spans="4:4">
      <c r="D201" s="238"/>
    </row>
    <row r="202" spans="4:4">
      <c r="D202" s="238"/>
    </row>
    <row r="203" spans="4:4">
      <c r="D203" s="238"/>
    </row>
    <row r="204" spans="4:4">
      <c r="D204" s="238"/>
    </row>
    <row r="205" spans="4:4">
      <c r="D205" s="238"/>
    </row>
    <row r="206" spans="4:4">
      <c r="D206" s="238"/>
    </row>
    <row r="207" spans="4:4">
      <c r="D207" s="238"/>
    </row>
    <row r="208" spans="4:4">
      <c r="D208" s="238"/>
    </row>
    <row r="209" spans="4:4">
      <c r="D209" s="238"/>
    </row>
    <row r="210" spans="4:4">
      <c r="D210" s="238"/>
    </row>
    <row r="211" spans="4:4">
      <c r="D211" s="238"/>
    </row>
    <row r="212" spans="4:4">
      <c r="D212" s="238"/>
    </row>
    <row r="213" spans="4:4">
      <c r="D213" s="238"/>
    </row>
    <row r="214" spans="4:4">
      <c r="D214" s="238"/>
    </row>
    <row r="215" spans="4:4">
      <c r="D215" s="238"/>
    </row>
    <row r="216" spans="4:4">
      <c r="D216" s="238"/>
    </row>
    <row r="217" spans="4:4">
      <c r="D217" s="238"/>
    </row>
    <row r="218" spans="4:4">
      <c r="D218" s="238"/>
    </row>
    <row r="219" spans="4:4">
      <c r="D219" s="238"/>
    </row>
    <row r="220" spans="4:4">
      <c r="D220" s="238"/>
    </row>
    <row r="221" spans="4:4">
      <c r="D221" s="238"/>
    </row>
    <row r="222" spans="4:4">
      <c r="D222" s="238"/>
    </row>
    <row r="223" spans="4:4">
      <c r="D223" s="238"/>
    </row>
    <row r="224" spans="4:4">
      <c r="D224" s="238"/>
    </row>
    <row r="225" spans="4:4">
      <c r="D225" s="238"/>
    </row>
    <row r="226" spans="4:4">
      <c r="D226" s="238"/>
    </row>
    <row r="227" spans="4:4">
      <c r="D227" s="238"/>
    </row>
    <row r="228" spans="4:4">
      <c r="D228" s="238"/>
    </row>
    <row r="229" spans="4:4">
      <c r="D229" s="238"/>
    </row>
    <row r="230" spans="4:4">
      <c r="D230" s="238"/>
    </row>
    <row r="231" spans="4:4">
      <c r="D231" s="238"/>
    </row>
    <row r="232" spans="4:4">
      <c r="D232" s="238"/>
    </row>
    <row r="233" spans="4:4">
      <c r="D233" s="238"/>
    </row>
    <row r="234" spans="4:4">
      <c r="D234" s="238"/>
    </row>
    <row r="235" spans="4:4">
      <c r="D235" s="238"/>
    </row>
    <row r="236" spans="4:4">
      <c r="D236" s="238"/>
    </row>
    <row r="237" spans="4:4">
      <c r="D237" s="238"/>
    </row>
    <row r="238" spans="4:4">
      <c r="D238" s="238"/>
    </row>
    <row r="239" spans="4:4">
      <c r="D239" s="238"/>
    </row>
    <row r="240" spans="4:4">
      <c r="D240" s="238"/>
    </row>
    <row r="241" spans="4:4">
      <c r="D241" s="238"/>
    </row>
    <row r="242" spans="4:4">
      <c r="D242" s="238"/>
    </row>
    <row r="243" spans="4:4">
      <c r="D243" s="238"/>
    </row>
    <row r="244" spans="4:4">
      <c r="D244" s="238"/>
    </row>
    <row r="245" spans="4:4">
      <c r="D245" s="238"/>
    </row>
    <row r="246" spans="4:4">
      <c r="D246" s="238"/>
    </row>
    <row r="247" spans="4:4">
      <c r="D247" s="238"/>
    </row>
    <row r="248" spans="4:4">
      <c r="D248" s="238"/>
    </row>
    <row r="249" spans="4:4">
      <c r="D249" s="238"/>
    </row>
    <row r="250" spans="4:4">
      <c r="D250" s="238"/>
    </row>
    <row r="251" spans="4:4">
      <c r="D251" s="238"/>
    </row>
    <row r="252" spans="4:4">
      <c r="D252" s="238"/>
    </row>
    <row r="253" spans="4:4">
      <c r="D253" s="238"/>
    </row>
    <row r="254" spans="4:4">
      <c r="D254" s="238"/>
    </row>
    <row r="255" spans="4:4">
      <c r="D255" s="238"/>
    </row>
    <row r="256" spans="4:4">
      <c r="D256" s="238"/>
    </row>
    <row r="257" spans="4:4">
      <c r="D257" s="238"/>
    </row>
    <row r="258" spans="4:4">
      <c r="D258" s="238"/>
    </row>
    <row r="259" spans="4:4">
      <c r="D259" s="238"/>
    </row>
    <row r="260" spans="4:4">
      <c r="D260" s="238"/>
    </row>
    <row r="261" spans="4:4">
      <c r="D261" s="238"/>
    </row>
    <row r="262" spans="4:4">
      <c r="D262" s="238"/>
    </row>
    <row r="263" spans="4:4">
      <c r="D263" s="238"/>
    </row>
    <row r="264" spans="4:4">
      <c r="D264" s="238"/>
    </row>
    <row r="265" spans="4:4">
      <c r="D265" s="238"/>
    </row>
    <row r="266" spans="4:4">
      <c r="D266" s="238"/>
    </row>
    <row r="267" spans="4:4">
      <c r="D267" s="238"/>
    </row>
    <row r="268" spans="4:4">
      <c r="D268" s="238"/>
    </row>
    <row r="269" spans="4:4">
      <c r="D269" s="238"/>
    </row>
    <row r="270" spans="4:4">
      <c r="D270" s="238"/>
    </row>
    <row r="271" spans="4:4">
      <c r="D271" s="238"/>
    </row>
    <row r="272" spans="4:4">
      <c r="D272" s="238"/>
    </row>
    <row r="273" spans="4:4">
      <c r="D273" s="238"/>
    </row>
    <row r="274" spans="4:4">
      <c r="D274" s="238"/>
    </row>
    <row r="275" spans="4:4">
      <c r="D275" s="238"/>
    </row>
    <row r="276" spans="4:4">
      <c r="D276" s="238"/>
    </row>
    <row r="277" spans="4:4">
      <c r="D277" s="238"/>
    </row>
    <row r="278" spans="4:4">
      <c r="D278" s="238"/>
    </row>
    <row r="279" spans="4:4">
      <c r="D279" s="238"/>
    </row>
    <row r="280" spans="4:4">
      <c r="D280" s="238"/>
    </row>
    <row r="281" spans="4:4">
      <c r="D281" s="238"/>
    </row>
    <row r="282" spans="4:4">
      <c r="D282" s="238"/>
    </row>
    <row r="283" spans="4:4">
      <c r="D283" s="238"/>
    </row>
    <row r="284" spans="4:4">
      <c r="D284" s="238"/>
    </row>
    <row r="285" spans="4:4">
      <c r="D285" s="238"/>
    </row>
    <row r="286" spans="4:4">
      <c r="D286" s="238"/>
    </row>
    <row r="287" spans="4:4">
      <c r="D287" s="238"/>
    </row>
    <row r="288" spans="4:4">
      <c r="D288" s="238"/>
    </row>
    <row r="289" spans="4:4">
      <c r="D289" s="238"/>
    </row>
    <row r="290" spans="4:4">
      <c r="D290" s="238"/>
    </row>
    <row r="291" spans="4:4">
      <c r="D291" s="238"/>
    </row>
    <row r="292" spans="4:4">
      <c r="D292" s="238"/>
    </row>
    <row r="293" spans="4:4">
      <c r="D293" s="238"/>
    </row>
    <row r="294" spans="4:4">
      <c r="D294" s="238"/>
    </row>
    <row r="295" spans="4:4">
      <c r="D295" s="238"/>
    </row>
    <row r="296" spans="4:4">
      <c r="D296" s="238"/>
    </row>
    <row r="297" spans="4:4">
      <c r="D297" s="238"/>
    </row>
    <row r="298" spans="4:4">
      <c r="D298" s="238"/>
    </row>
    <row r="299" spans="4:4">
      <c r="D299" s="238"/>
    </row>
    <row r="300" spans="4:4">
      <c r="D300" s="238"/>
    </row>
    <row r="301" spans="4:4">
      <c r="D301" s="238"/>
    </row>
    <row r="302" spans="4:4">
      <c r="D302" s="238"/>
    </row>
    <row r="303" spans="4:4">
      <c r="D303" s="238"/>
    </row>
    <row r="304" spans="4:4">
      <c r="D304" s="238"/>
    </row>
    <row r="305" spans="4:4">
      <c r="D305" s="238"/>
    </row>
    <row r="306" spans="4:4">
      <c r="D306" s="238"/>
    </row>
    <row r="307" spans="4:4">
      <c r="D307" s="238"/>
    </row>
    <row r="308" spans="4:4">
      <c r="D308" s="238"/>
    </row>
    <row r="309" spans="4:4">
      <c r="D309" s="238"/>
    </row>
    <row r="310" spans="4:4">
      <c r="D310" s="238"/>
    </row>
    <row r="311" spans="4:4">
      <c r="D311" s="238"/>
    </row>
    <row r="312" spans="4:4">
      <c r="D312" s="238"/>
    </row>
    <row r="313" spans="4:4">
      <c r="D313" s="238"/>
    </row>
    <row r="314" spans="4:4">
      <c r="D314" s="238"/>
    </row>
    <row r="315" spans="4:4">
      <c r="D315" s="238"/>
    </row>
    <row r="316" spans="4:4">
      <c r="D316" s="238"/>
    </row>
    <row r="317" spans="4:4">
      <c r="D317" s="238"/>
    </row>
    <row r="318" spans="4:4">
      <c r="D318" s="238"/>
    </row>
    <row r="319" spans="4:4">
      <c r="D319" s="238"/>
    </row>
    <row r="320" spans="4:4">
      <c r="D320" s="238"/>
    </row>
    <row r="321" spans="4:4">
      <c r="D321" s="238"/>
    </row>
    <row r="322" spans="4:4">
      <c r="D322" s="238"/>
    </row>
    <row r="323" spans="4:4">
      <c r="D323" s="238"/>
    </row>
    <row r="324" spans="4:4">
      <c r="D324" s="238"/>
    </row>
    <row r="325" spans="4:4">
      <c r="D325" s="238"/>
    </row>
    <row r="326" spans="4:4">
      <c r="D326" s="238"/>
    </row>
    <row r="327" spans="4:4">
      <c r="D327" s="238"/>
    </row>
    <row r="328" spans="4:4">
      <c r="D328" s="238"/>
    </row>
    <row r="329" spans="4:4">
      <c r="D329" s="238"/>
    </row>
    <row r="330" spans="4:4">
      <c r="D330" s="238"/>
    </row>
    <row r="331" spans="4:4">
      <c r="D331" s="238"/>
    </row>
    <row r="332" spans="4:4">
      <c r="D332" s="238"/>
    </row>
    <row r="333" spans="4:4">
      <c r="D333" s="238"/>
    </row>
    <row r="334" spans="4:4">
      <c r="D334" s="238"/>
    </row>
    <row r="335" spans="4:4">
      <c r="D335" s="238"/>
    </row>
    <row r="336" spans="4:4">
      <c r="D336" s="238"/>
    </row>
    <row r="337" spans="4:4">
      <c r="D337" s="238"/>
    </row>
    <row r="338" spans="4:4">
      <c r="D338" s="238"/>
    </row>
    <row r="339" spans="4:4">
      <c r="D339" s="238"/>
    </row>
    <row r="340" spans="4:4">
      <c r="D340" s="238"/>
    </row>
    <row r="341" spans="4:4">
      <c r="D341" s="238"/>
    </row>
    <row r="342" spans="4:4">
      <c r="D342" s="238"/>
    </row>
    <row r="343" spans="4:4">
      <c r="D343" s="238"/>
    </row>
    <row r="344" spans="4:4">
      <c r="D344" s="238"/>
    </row>
    <row r="345" spans="4:4">
      <c r="D345" s="238"/>
    </row>
    <row r="346" spans="4:4">
      <c r="D346" s="238"/>
    </row>
    <row r="347" spans="4:4">
      <c r="D347" s="238"/>
    </row>
    <row r="348" spans="4:4">
      <c r="D348" s="238"/>
    </row>
    <row r="349" spans="4:4">
      <c r="D349" s="238"/>
    </row>
    <row r="350" spans="4:4">
      <c r="D350" s="238"/>
    </row>
    <row r="351" spans="4:4">
      <c r="D351" s="238"/>
    </row>
    <row r="352" spans="4:4">
      <c r="D352" s="238"/>
    </row>
    <row r="353" spans="4:4">
      <c r="D353" s="238"/>
    </row>
    <row r="354" spans="4:4">
      <c r="D354" s="238"/>
    </row>
    <row r="355" spans="4:4">
      <c r="D355" s="238"/>
    </row>
    <row r="356" spans="4:4">
      <c r="D356" s="238"/>
    </row>
    <row r="357" spans="4:4">
      <c r="D357" s="238"/>
    </row>
    <row r="358" spans="4:4">
      <c r="D358" s="238"/>
    </row>
    <row r="359" spans="4:4">
      <c r="D359" s="238"/>
    </row>
    <row r="360" spans="4:4">
      <c r="D360" s="238"/>
    </row>
    <row r="361" spans="4:4">
      <c r="D361" s="238"/>
    </row>
    <row r="362" spans="4:4">
      <c r="D362" s="238"/>
    </row>
    <row r="363" spans="4:4">
      <c r="D363" s="238"/>
    </row>
    <row r="364" spans="4:4">
      <c r="D364" s="238"/>
    </row>
    <row r="365" spans="4:4">
      <c r="D365" s="238"/>
    </row>
    <row r="366" spans="4:4">
      <c r="D366" s="238"/>
    </row>
    <row r="367" spans="4:4">
      <c r="D367" s="238"/>
    </row>
    <row r="368" spans="4:4">
      <c r="D368" s="238"/>
    </row>
    <row r="369" spans="4:4">
      <c r="D369" s="238"/>
    </row>
    <row r="370" spans="4:4">
      <c r="D370" s="238"/>
    </row>
    <row r="371" spans="4:4">
      <c r="D371" s="238"/>
    </row>
    <row r="372" spans="4:4">
      <c r="D372" s="238"/>
    </row>
    <row r="373" spans="4:4">
      <c r="D373" s="238"/>
    </row>
    <row r="374" spans="4:4">
      <c r="D374" s="238"/>
    </row>
    <row r="375" spans="4:4">
      <c r="D375" s="238"/>
    </row>
    <row r="376" spans="4:4">
      <c r="D376" s="238"/>
    </row>
    <row r="377" spans="4:4">
      <c r="D377" s="238"/>
    </row>
    <row r="378" spans="4:4">
      <c r="D378" s="238"/>
    </row>
    <row r="379" spans="4:4">
      <c r="D379" s="238"/>
    </row>
    <row r="380" spans="4:4">
      <c r="D380" s="238"/>
    </row>
    <row r="381" spans="4:4">
      <c r="D381" s="238"/>
    </row>
    <row r="382" spans="4:4">
      <c r="D382" s="238"/>
    </row>
    <row r="383" spans="4:4">
      <c r="D383" s="238"/>
    </row>
    <row r="384" spans="4:4">
      <c r="D384" s="238"/>
    </row>
    <row r="385" spans="4:4">
      <c r="D385" s="238"/>
    </row>
    <row r="386" spans="4:4">
      <c r="D386" s="238"/>
    </row>
    <row r="387" spans="4:4">
      <c r="D387" s="238"/>
    </row>
    <row r="388" spans="4:4">
      <c r="D388" s="238"/>
    </row>
    <row r="389" spans="4:4">
      <c r="D389" s="238"/>
    </row>
    <row r="390" spans="4:4">
      <c r="D390" s="238"/>
    </row>
    <row r="391" spans="4:4">
      <c r="D391" s="238"/>
    </row>
    <row r="392" spans="4:4">
      <c r="D392" s="238"/>
    </row>
    <row r="393" spans="4:4">
      <c r="D393" s="238"/>
    </row>
    <row r="394" spans="4:4">
      <c r="D394" s="238"/>
    </row>
    <row r="395" spans="4:4">
      <c r="D395" s="238"/>
    </row>
    <row r="396" spans="4:4">
      <c r="D396" s="238"/>
    </row>
    <row r="397" spans="4:4">
      <c r="D397" s="238"/>
    </row>
    <row r="398" spans="4:4">
      <c r="D398" s="238"/>
    </row>
    <row r="399" spans="4:4">
      <c r="D399" s="238"/>
    </row>
    <row r="400" spans="4:4">
      <c r="D400" s="238"/>
    </row>
    <row r="401" spans="4:4">
      <c r="D401" s="238"/>
    </row>
    <row r="402" spans="4:4">
      <c r="D402" s="238"/>
    </row>
    <row r="403" spans="4:4">
      <c r="D403" s="238"/>
    </row>
    <row r="404" spans="4:4">
      <c r="D404" s="238"/>
    </row>
    <row r="405" spans="4:4">
      <c r="D405" s="238"/>
    </row>
    <row r="406" spans="4:4">
      <c r="D406" s="238"/>
    </row>
    <row r="407" spans="4:4">
      <c r="D407" s="238"/>
    </row>
    <row r="408" spans="4:4">
      <c r="D408" s="238"/>
    </row>
    <row r="409" spans="4:4">
      <c r="D409" s="238"/>
    </row>
    <row r="410" spans="4:4">
      <c r="D410" s="238"/>
    </row>
    <row r="411" spans="4:4">
      <c r="D411" s="238"/>
    </row>
    <row r="412" spans="4:4">
      <c r="D412" s="238"/>
    </row>
    <row r="413" spans="4:4">
      <c r="D413" s="238"/>
    </row>
    <row r="414" spans="4:4">
      <c r="D414" s="238"/>
    </row>
    <row r="415" spans="4:4">
      <c r="D415" s="238"/>
    </row>
    <row r="416" spans="4:4">
      <c r="D416" s="238"/>
    </row>
    <row r="417" spans="4:4">
      <c r="D417" s="238"/>
    </row>
    <row r="418" spans="4:4">
      <c r="D418" s="238"/>
    </row>
    <row r="419" spans="4:4">
      <c r="D419" s="238"/>
    </row>
    <row r="420" spans="4:4">
      <c r="D420" s="238"/>
    </row>
    <row r="421" spans="4:4">
      <c r="D421" s="238"/>
    </row>
    <row r="422" spans="4:4">
      <c r="D422" s="238"/>
    </row>
    <row r="423" spans="4:4">
      <c r="D423" s="238"/>
    </row>
    <row r="424" spans="4:4">
      <c r="D424" s="238"/>
    </row>
    <row r="425" spans="4:4">
      <c r="D425" s="238"/>
    </row>
    <row r="426" spans="4:4">
      <c r="D426" s="238"/>
    </row>
    <row r="427" spans="4:4">
      <c r="D427" s="238"/>
    </row>
    <row r="428" spans="4:4">
      <c r="D428" s="238"/>
    </row>
    <row r="429" spans="4:4">
      <c r="D429" s="238"/>
    </row>
    <row r="430" spans="4:4">
      <c r="D430" s="238"/>
    </row>
    <row r="431" spans="4:4">
      <c r="D431" s="238"/>
    </row>
    <row r="432" spans="4:4">
      <c r="D432" s="238"/>
    </row>
    <row r="433" spans="4:4">
      <c r="D433" s="238"/>
    </row>
    <row r="434" spans="4:4">
      <c r="D434" s="238"/>
    </row>
    <row r="435" spans="4:4">
      <c r="D435" s="238"/>
    </row>
    <row r="436" spans="4:4">
      <c r="D436" s="238"/>
    </row>
    <row r="437" spans="4:4">
      <c r="D437" s="238"/>
    </row>
    <row r="438" spans="4:4">
      <c r="D438" s="238"/>
    </row>
    <row r="439" spans="4:4">
      <c r="D439" s="238"/>
    </row>
    <row r="440" spans="4:4">
      <c r="D440" s="238"/>
    </row>
    <row r="441" spans="4:4">
      <c r="D441" s="238"/>
    </row>
    <row r="442" spans="4:4">
      <c r="D442" s="238"/>
    </row>
    <row r="443" spans="4:4">
      <c r="D443" s="238"/>
    </row>
    <row r="444" spans="4:4">
      <c r="D444" s="238"/>
    </row>
    <row r="445" spans="4:4">
      <c r="D445" s="238"/>
    </row>
    <row r="446" spans="4:4">
      <c r="D446" s="238"/>
    </row>
    <row r="447" spans="4:4">
      <c r="D447" s="238"/>
    </row>
    <row r="448" spans="4:4">
      <c r="D448" s="238"/>
    </row>
    <row r="449" spans="4:4">
      <c r="D449" s="238"/>
    </row>
    <row r="450" spans="4:4">
      <c r="D450" s="238"/>
    </row>
    <row r="451" spans="4:4">
      <c r="D451" s="238"/>
    </row>
    <row r="452" spans="4:4">
      <c r="D452" s="238"/>
    </row>
    <row r="453" spans="4:4">
      <c r="D453" s="238"/>
    </row>
    <row r="454" spans="4:4">
      <c r="D454" s="238"/>
    </row>
    <row r="455" spans="4:4">
      <c r="D455" s="238"/>
    </row>
    <row r="456" spans="4:4">
      <c r="D456" s="238"/>
    </row>
    <row r="457" spans="4:4">
      <c r="D457" s="238"/>
    </row>
    <row r="458" spans="4:4">
      <c r="D458" s="238"/>
    </row>
    <row r="459" spans="4:4">
      <c r="D459" s="238"/>
    </row>
    <row r="460" spans="4:4">
      <c r="D460" s="238"/>
    </row>
    <row r="461" spans="4:4">
      <c r="D461" s="238"/>
    </row>
    <row r="462" spans="4:4">
      <c r="D462" s="238"/>
    </row>
    <row r="463" spans="4:4">
      <c r="D463" s="238"/>
    </row>
    <row r="464" spans="4:4">
      <c r="D464" s="238"/>
    </row>
    <row r="465" spans="4:4">
      <c r="D465" s="238"/>
    </row>
    <row r="466" spans="4:4">
      <c r="D466" s="238"/>
    </row>
    <row r="467" spans="4:4">
      <c r="D467" s="238"/>
    </row>
    <row r="468" spans="4:4">
      <c r="D468" s="238"/>
    </row>
    <row r="469" spans="4:4">
      <c r="D469" s="238"/>
    </row>
    <row r="470" spans="4:4">
      <c r="D470" s="238"/>
    </row>
    <row r="471" spans="4:4">
      <c r="D471" s="238"/>
    </row>
    <row r="472" spans="4:4">
      <c r="D472" s="238"/>
    </row>
    <row r="473" spans="4:4">
      <c r="D473" s="238"/>
    </row>
    <row r="474" spans="4:4">
      <c r="D474" s="238"/>
    </row>
    <row r="475" spans="4:4">
      <c r="D475" s="238"/>
    </row>
    <row r="476" spans="4:4">
      <c r="D476" s="238"/>
    </row>
    <row r="477" spans="4:4">
      <c r="D477" s="238"/>
    </row>
    <row r="478" spans="4:4">
      <c r="D478" s="238"/>
    </row>
    <row r="479" spans="4:4">
      <c r="D479" s="238"/>
    </row>
    <row r="480" spans="4:4">
      <c r="D480" s="238"/>
    </row>
    <row r="481" spans="4:4">
      <c r="D481" s="238"/>
    </row>
    <row r="482" spans="4:4">
      <c r="D482" s="238"/>
    </row>
    <row r="483" spans="4:4">
      <c r="D483" s="238"/>
    </row>
    <row r="484" spans="4:4">
      <c r="D484" s="238"/>
    </row>
    <row r="485" spans="4:4">
      <c r="D485" s="238"/>
    </row>
    <row r="486" spans="4:4">
      <c r="D486" s="238"/>
    </row>
    <row r="487" spans="4:4">
      <c r="D487" s="238"/>
    </row>
    <row r="488" spans="4:4">
      <c r="D488" s="238"/>
    </row>
    <row r="489" spans="4:4">
      <c r="D489" s="238"/>
    </row>
    <row r="490" spans="4:4">
      <c r="D490" s="238"/>
    </row>
    <row r="491" spans="4:4">
      <c r="D491" s="238"/>
    </row>
    <row r="492" spans="4:4">
      <c r="D492" s="238"/>
    </row>
    <row r="493" spans="4:4">
      <c r="D493" s="238"/>
    </row>
    <row r="494" spans="4:4">
      <c r="D494" s="238"/>
    </row>
    <row r="495" spans="4:4">
      <c r="D495" s="238"/>
    </row>
    <row r="496" spans="4:4">
      <c r="D496" s="238"/>
    </row>
    <row r="497" spans="4:4">
      <c r="D497" s="238"/>
    </row>
    <row r="498" spans="4:4">
      <c r="D498" s="238"/>
    </row>
    <row r="499" spans="4:4">
      <c r="D499" s="238"/>
    </row>
    <row r="500" spans="4:4">
      <c r="D500" s="238"/>
    </row>
    <row r="501" spans="4:4">
      <c r="D501" s="238"/>
    </row>
    <row r="502" spans="4:4">
      <c r="D502" s="238"/>
    </row>
    <row r="503" spans="4:4">
      <c r="D503" s="238"/>
    </row>
    <row r="504" spans="4:4">
      <c r="D504" s="238"/>
    </row>
    <row r="505" spans="4:4">
      <c r="D505" s="238"/>
    </row>
    <row r="506" spans="4:4">
      <c r="D506" s="238"/>
    </row>
    <row r="507" spans="4:4">
      <c r="D507" s="238"/>
    </row>
    <row r="508" spans="4:4">
      <c r="D508" s="238"/>
    </row>
    <row r="509" spans="4:4">
      <c r="D509" s="238"/>
    </row>
    <row r="510" spans="4:4">
      <c r="D510" s="238"/>
    </row>
    <row r="511" spans="4:4">
      <c r="D511" s="238"/>
    </row>
    <row r="512" spans="4:4">
      <c r="D512" s="238"/>
    </row>
    <row r="513" spans="4:4">
      <c r="D513" s="238"/>
    </row>
    <row r="514" spans="4:4">
      <c r="D514" s="238"/>
    </row>
    <row r="515" spans="4:4">
      <c r="D515" s="238"/>
    </row>
    <row r="516" spans="4:4">
      <c r="D516" s="238"/>
    </row>
    <row r="517" spans="4:4">
      <c r="D517" s="238"/>
    </row>
    <row r="518" spans="4:4">
      <c r="D518" s="238"/>
    </row>
    <row r="519" spans="4:4">
      <c r="D519" s="238"/>
    </row>
    <row r="520" spans="4:4">
      <c r="D520" s="238"/>
    </row>
    <row r="521" spans="4:4">
      <c r="D521" s="238"/>
    </row>
    <row r="522" spans="4:4">
      <c r="D522" s="238"/>
    </row>
    <row r="523" spans="4:4">
      <c r="D523" s="238"/>
    </row>
    <row r="524" spans="4:4">
      <c r="D524" s="238"/>
    </row>
    <row r="525" spans="4:4">
      <c r="D525" s="238"/>
    </row>
    <row r="526" spans="4:4">
      <c r="D526" s="238"/>
    </row>
    <row r="527" spans="4:4">
      <c r="D527" s="238"/>
    </row>
    <row r="528" spans="4:4">
      <c r="D528" s="238"/>
    </row>
    <row r="529" spans="4:4">
      <c r="D529" s="238"/>
    </row>
    <row r="530" spans="4:4">
      <c r="D530" s="238"/>
    </row>
    <row r="531" spans="4:4">
      <c r="D531" s="238"/>
    </row>
    <row r="532" spans="4:4">
      <c r="D532" s="238"/>
    </row>
    <row r="533" spans="4:4">
      <c r="D533" s="238"/>
    </row>
    <row r="534" spans="4:4">
      <c r="D534" s="238"/>
    </row>
    <row r="535" spans="4:4">
      <c r="D535" s="238"/>
    </row>
    <row r="536" spans="4:4">
      <c r="D536" s="238"/>
    </row>
    <row r="537" spans="4:4">
      <c r="D537" s="238"/>
    </row>
    <row r="538" spans="4:4">
      <c r="D538" s="238"/>
    </row>
    <row r="539" spans="4:4">
      <c r="D539" s="238"/>
    </row>
    <row r="540" spans="4:4">
      <c r="D540" s="238"/>
    </row>
    <row r="541" spans="4:4">
      <c r="D541" s="238"/>
    </row>
    <row r="542" spans="4:4">
      <c r="D542" s="238"/>
    </row>
    <row r="543" spans="4:4">
      <c r="D543" s="238"/>
    </row>
    <row r="544" spans="4:4">
      <c r="D544" s="238"/>
    </row>
    <row r="545" spans="4:4">
      <c r="D545" s="238"/>
    </row>
    <row r="546" spans="4:4">
      <c r="D546" s="238"/>
    </row>
    <row r="547" spans="4:4">
      <c r="D547" s="238"/>
    </row>
    <row r="548" spans="4:4">
      <c r="D548" s="238"/>
    </row>
    <row r="549" spans="4:4">
      <c r="D549" s="238"/>
    </row>
    <row r="550" spans="4:4">
      <c r="D550" s="238"/>
    </row>
    <row r="551" spans="4:4">
      <c r="D551" s="238"/>
    </row>
    <row r="552" spans="4:4">
      <c r="D552" s="238"/>
    </row>
    <row r="553" spans="4:4">
      <c r="D553" s="238"/>
    </row>
    <row r="554" spans="4:4">
      <c r="D554" s="238"/>
    </row>
    <row r="555" spans="4:4">
      <c r="D555" s="238"/>
    </row>
    <row r="556" spans="4:4">
      <c r="D556" s="238"/>
    </row>
    <row r="557" spans="4:4">
      <c r="D557" s="238"/>
    </row>
    <row r="558" spans="4:4">
      <c r="D558" s="238"/>
    </row>
    <row r="559" spans="4:4">
      <c r="D559" s="238"/>
    </row>
    <row r="560" spans="4:4">
      <c r="D560" s="238"/>
    </row>
    <row r="561" spans="4:4">
      <c r="D561" s="238"/>
    </row>
    <row r="562" spans="4:4">
      <c r="D562" s="238"/>
    </row>
    <row r="563" spans="4:4">
      <c r="D563" s="238"/>
    </row>
    <row r="564" spans="4:4">
      <c r="D564" s="238"/>
    </row>
    <row r="565" spans="4:4">
      <c r="D565" s="238"/>
    </row>
    <row r="566" spans="4:4">
      <c r="D566" s="238"/>
    </row>
    <row r="567" spans="4:4">
      <c r="D567" s="238"/>
    </row>
    <row r="568" spans="4:4">
      <c r="D568" s="238"/>
    </row>
    <row r="569" spans="4:4">
      <c r="D569" s="238"/>
    </row>
    <row r="570" spans="4:4">
      <c r="D570" s="238"/>
    </row>
    <row r="571" spans="4:4">
      <c r="D571" s="238"/>
    </row>
    <row r="572" spans="4:4">
      <c r="D572" s="238"/>
    </row>
    <row r="573" spans="4:4">
      <c r="D573" s="238"/>
    </row>
    <row r="574" spans="4:4">
      <c r="D574" s="238"/>
    </row>
    <row r="575" spans="4:4">
      <c r="D575" s="238"/>
    </row>
    <row r="576" spans="4:4">
      <c r="D576" s="238"/>
    </row>
    <row r="577" spans="4:4">
      <c r="D577" s="238"/>
    </row>
    <row r="578" spans="4:4">
      <c r="D578" s="238"/>
    </row>
    <row r="579" spans="4:4">
      <c r="D579" s="238"/>
    </row>
    <row r="580" spans="4:4">
      <c r="D580" s="238"/>
    </row>
    <row r="581" spans="4:4">
      <c r="D581" s="238"/>
    </row>
    <row r="582" spans="4:4">
      <c r="D582" s="238"/>
    </row>
    <row r="583" spans="4:4">
      <c r="D583" s="238"/>
    </row>
    <row r="584" spans="4:4">
      <c r="D584" s="238"/>
    </row>
    <row r="585" spans="4:4">
      <c r="D585" s="238"/>
    </row>
    <row r="586" spans="4:4">
      <c r="D586" s="238"/>
    </row>
    <row r="587" spans="4:4">
      <c r="D587" s="238"/>
    </row>
    <row r="588" spans="4:4">
      <c r="D588" s="238"/>
    </row>
    <row r="589" spans="4:4">
      <c r="D589" s="238"/>
    </row>
    <row r="590" spans="4:4">
      <c r="D590" s="238"/>
    </row>
    <row r="591" spans="4:4">
      <c r="D591" s="238"/>
    </row>
    <row r="592" spans="4:4">
      <c r="D592" s="238"/>
    </row>
    <row r="593" spans="4:4">
      <c r="D593" s="238"/>
    </row>
    <row r="594" spans="4:4">
      <c r="D594" s="238"/>
    </row>
    <row r="595" spans="4:4">
      <c r="D595" s="238"/>
    </row>
    <row r="596" spans="4:4">
      <c r="D596" s="238"/>
    </row>
    <row r="597" spans="4:4">
      <c r="D597" s="238"/>
    </row>
    <row r="598" spans="4:4">
      <c r="D598" s="238"/>
    </row>
    <row r="599" spans="4:4">
      <c r="D599" s="238"/>
    </row>
    <row r="600" spans="4:4">
      <c r="D600" s="238"/>
    </row>
    <row r="601" spans="4:4">
      <c r="D601" s="238"/>
    </row>
    <row r="602" spans="4:4">
      <c r="D602" s="238"/>
    </row>
    <row r="603" spans="4:4">
      <c r="D603" s="238"/>
    </row>
    <row r="604" spans="4:4">
      <c r="D604" s="238"/>
    </row>
    <row r="605" spans="4:4">
      <c r="D605" s="238"/>
    </row>
    <row r="606" spans="4:4">
      <c r="D606" s="238"/>
    </row>
    <row r="607" spans="4:4">
      <c r="D607" s="238"/>
    </row>
    <row r="608" spans="4:4">
      <c r="D608" s="238"/>
    </row>
    <row r="609" spans="4:4">
      <c r="D609" s="238"/>
    </row>
    <row r="610" spans="4:4">
      <c r="D610" s="238"/>
    </row>
    <row r="611" spans="4:4">
      <c r="D611" s="238"/>
    </row>
    <row r="612" spans="4:4">
      <c r="D612" s="238"/>
    </row>
    <row r="613" spans="4:4">
      <c r="D613" s="238"/>
    </row>
    <row r="614" spans="4:4">
      <c r="D614" s="238"/>
    </row>
    <row r="615" spans="4:4">
      <c r="D615" s="238"/>
    </row>
    <row r="616" spans="4:4">
      <c r="D616" s="238"/>
    </row>
    <row r="617" spans="4:4">
      <c r="D617" s="238"/>
    </row>
    <row r="618" spans="4:4">
      <c r="D618" s="238"/>
    </row>
    <row r="619" spans="4:4">
      <c r="D619" s="238"/>
    </row>
    <row r="620" spans="4:4">
      <c r="D620" s="238"/>
    </row>
    <row r="621" spans="4:4">
      <c r="D621" s="238"/>
    </row>
    <row r="622" spans="4:4">
      <c r="D622" s="238"/>
    </row>
    <row r="623" spans="4:4">
      <c r="D623" s="238"/>
    </row>
    <row r="624" spans="4:4">
      <c r="D624" s="238"/>
    </row>
    <row r="625" spans="4:4">
      <c r="D625" s="238"/>
    </row>
    <row r="626" spans="4:4">
      <c r="D626" s="238"/>
    </row>
    <row r="627" spans="4:4">
      <c r="D627" s="238"/>
    </row>
    <row r="628" spans="4:4">
      <c r="D628" s="238"/>
    </row>
    <row r="629" spans="4:4">
      <c r="D629" s="238"/>
    </row>
    <row r="630" spans="4:4">
      <c r="D630" s="238"/>
    </row>
    <row r="631" spans="4:4">
      <c r="D631" s="238"/>
    </row>
    <row r="632" spans="4:4">
      <c r="D632" s="238"/>
    </row>
    <row r="633" spans="4:4">
      <c r="D633" s="238"/>
    </row>
    <row r="634" spans="4:4">
      <c r="D634" s="238"/>
    </row>
    <row r="635" spans="4:4">
      <c r="D635" s="238"/>
    </row>
    <row r="636" spans="4:4">
      <c r="D636" s="238"/>
    </row>
    <row r="637" spans="4:4">
      <c r="D637" s="238"/>
    </row>
    <row r="638" spans="4:4">
      <c r="D638" s="238"/>
    </row>
    <row r="639" spans="4:4">
      <c r="D639" s="238"/>
    </row>
    <row r="640" spans="4:4">
      <c r="D640" s="238"/>
    </row>
    <row r="641" spans="4:4">
      <c r="D641" s="238"/>
    </row>
    <row r="642" spans="4:4">
      <c r="D642" s="238"/>
    </row>
    <row r="643" spans="4:4">
      <c r="D643" s="238"/>
    </row>
    <row r="644" spans="4:4">
      <c r="D644" s="238"/>
    </row>
    <row r="645" spans="4:4">
      <c r="D645" s="238"/>
    </row>
    <row r="646" spans="4:4">
      <c r="D646" s="238"/>
    </row>
    <row r="647" spans="4:4">
      <c r="D647" s="238"/>
    </row>
    <row r="648" spans="4:4">
      <c r="D648" s="238"/>
    </row>
    <row r="649" spans="4:4">
      <c r="D649" s="238"/>
    </row>
    <row r="650" spans="4:4">
      <c r="D650" s="238"/>
    </row>
    <row r="651" spans="4:4">
      <c r="D651" s="238"/>
    </row>
    <row r="652" spans="4:4">
      <c r="D652" s="238"/>
    </row>
    <row r="653" spans="4:4">
      <c r="D653" s="238"/>
    </row>
    <row r="654" spans="4:4">
      <c r="D654" s="238"/>
    </row>
    <row r="655" spans="4:4">
      <c r="D655" s="238"/>
    </row>
    <row r="656" spans="4:4">
      <c r="D656" s="238"/>
    </row>
    <row r="657" spans="4:4">
      <c r="D657" s="238"/>
    </row>
    <row r="658" spans="4:4">
      <c r="D658" s="238"/>
    </row>
    <row r="659" spans="4:4">
      <c r="D659" s="238"/>
    </row>
    <row r="660" spans="4:4">
      <c r="D660" s="238"/>
    </row>
    <row r="661" spans="4:4">
      <c r="D661" s="238"/>
    </row>
    <row r="662" spans="4:4">
      <c r="D662" s="238"/>
    </row>
    <row r="663" spans="4:4">
      <c r="D663" s="238"/>
    </row>
    <row r="664" spans="4:4">
      <c r="D664" s="238"/>
    </row>
    <row r="665" spans="4:4">
      <c r="D665" s="238"/>
    </row>
    <row r="666" spans="4:4">
      <c r="D666" s="238"/>
    </row>
    <row r="667" spans="4:4">
      <c r="D667" s="238"/>
    </row>
    <row r="668" spans="4:4">
      <c r="D668" s="238"/>
    </row>
    <row r="669" spans="4:4">
      <c r="D669" s="238"/>
    </row>
    <row r="670" spans="4:4">
      <c r="D670" s="238"/>
    </row>
    <row r="671" spans="4:4">
      <c r="D671" s="238"/>
    </row>
    <row r="672" spans="4:4">
      <c r="D672" s="238"/>
    </row>
    <row r="673" spans="4:4">
      <c r="D673" s="238"/>
    </row>
    <row r="674" spans="4:4">
      <c r="D674" s="238"/>
    </row>
    <row r="675" spans="4:4">
      <c r="D675" s="238"/>
    </row>
    <row r="676" spans="4:4">
      <c r="D676" s="238"/>
    </row>
    <row r="677" spans="4:4">
      <c r="D677" s="238"/>
    </row>
    <row r="678" spans="4:4">
      <c r="D678" s="238"/>
    </row>
    <row r="679" spans="4:4">
      <c r="D679" s="238"/>
    </row>
    <row r="680" spans="4:4">
      <c r="D680" s="238"/>
    </row>
    <row r="681" spans="4:4">
      <c r="D681" s="238"/>
    </row>
    <row r="682" spans="4:4">
      <c r="D682" s="238"/>
    </row>
    <row r="683" spans="4:4">
      <c r="D683" s="238"/>
    </row>
    <row r="684" spans="4:4">
      <c r="D684" s="238"/>
    </row>
    <row r="685" spans="4:4">
      <c r="D685" s="238"/>
    </row>
    <row r="686" spans="4:4">
      <c r="D686" s="238"/>
    </row>
    <row r="687" spans="4:4">
      <c r="D687" s="238"/>
    </row>
    <row r="688" spans="4:4">
      <c r="D688" s="238"/>
    </row>
    <row r="689" spans="4:4">
      <c r="D689" s="238"/>
    </row>
    <row r="690" spans="4:4">
      <c r="D690" s="238"/>
    </row>
    <row r="691" spans="4:4">
      <c r="D691" s="238"/>
    </row>
    <row r="692" spans="4:4">
      <c r="D692" s="238"/>
    </row>
    <row r="693" spans="4:4">
      <c r="D693" s="238"/>
    </row>
    <row r="694" spans="4:4">
      <c r="D694" s="238"/>
    </row>
    <row r="695" spans="4:4">
      <c r="D695" s="238"/>
    </row>
    <row r="696" spans="4:4">
      <c r="D696" s="238"/>
    </row>
    <row r="697" spans="4:4">
      <c r="D697" s="238"/>
    </row>
    <row r="698" spans="4:4">
      <c r="D698" s="238"/>
    </row>
    <row r="699" spans="4:4">
      <c r="D699" s="238"/>
    </row>
    <row r="700" spans="4:4">
      <c r="D700" s="238"/>
    </row>
    <row r="701" spans="4:4">
      <c r="D701" s="238"/>
    </row>
    <row r="702" spans="4:4">
      <c r="D702" s="238"/>
    </row>
    <row r="703" spans="4:4">
      <c r="D703" s="238"/>
    </row>
    <row r="704" spans="4:4">
      <c r="D704" s="238"/>
    </row>
    <row r="705" spans="4:4">
      <c r="D705" s="238"/>
    </row>
    <row r="706" spans="4:4">
      <c r="D706" s="238"/>
    </row>
    <row r="707" spans="4:4">
      <c r="D707" s="238"/>
    </row>
    <row r="708" spans="4:4">
      <c r="D708" s="238"/>
    </row>
    <row r="709" spans="4:4">
      <c r="D709" s="238"/>
    </row>
    <row r="710" spans="4:4">
      <c r="D710" s="238"/>
    </row>
    <row r="711" spans="4:4">
      <c r="D711" s="238"/>
    </row>
    <row r="712" spans="4:4">
      <c r="D712" s="238"/>
    </row>
    <row r="713" spans="4:4">
      <c r="D713" s="238"/>
    </row>
    <row r="714" spans="4:4">
      <c r="D714" s="238"/>
    </row>
    <row r="715" spans="4:4">
      <c r="D715" s="238"/>
    </row>
    <row r="716" spans="4:4">
      <c r="D716" s="238"/>
    </row>
    <row r="717" spans="4:4">
      <c r="D717" s="238"/>
    </row>
    <row r="718" spans="4:4">
      <c r="D718" s="238"/>
    </row>
    <row r="719" spans="4:4">
      <c r="D719" s="238"/>
    </row>
    <row r="720" spans="4:4">
      <c r="D720" s="238"/>
    </row>
    <row r="721" spans="4:4">
      <c r="D721" s="238"/>
    </row>
    <row r="722" spans="4:4">
      <c r="D722" s="238"/>
    </row>
    <row r="723" spans="4:4">
      <c r="D723" s="238"/>
    </row>
    <row r="724" spans="4:4">
      <c r="D724" s="238"/>
    </row>
    <row r="725" spans="4:4">
      <c r="D725" s="238"/>
    </row>
    <row r="726" spans="4:4">
      <c r="D726" s="238"/>
    </row>
    <row r="727" spans="4:4">
      <c r="D727" s="238"/>
    </row>
    <row r="728" spans="4:4">
      <c r="D728" s="238"/>
    </row>
    <row r="729" spans="4:4">
      <c r="D729" s="238"/>
    </row>
    <row r="730" spans="4:4">
      <c r="D730" s="238"/>
    </row>
    <row r="731" spans="4:4">
      <c r="D731" s="238"/>
    </row>
    <row r="732" spans="4:4">
      <c r="D732" s="238"/>
    </row>
    <row r="733" spans="4:4">
      <c r="D733" s="238"/>
    </row>
    <row r="734" spans="4:4">
      <c r="D734" s="238"/>
    </row>
    <row r="735" spans="4:4">
      <c r="D735" s="238"/>
    </row>
    <row r="736" spans="4:4">
      <c r="D736" s="238"/>
    </row>
    <row r="737" spans="4:4">
      <c r="D737" s="238"/>
    </row>
    <row r="738" spans="4:4">
      <c r="D738" s="238"/>
    </row>
    <row r="739" spans="4:4">
      <c r="D739" s="238"/>
    </row>
    <row r="740" spans="4:4">
      <c r="D740" s="238"/>
    </row>
    <row r="741" spans="4:4">
      <c r="D741" s="238"/>
    </row>
    <row r="742" spans="4:4">
      <c r="D742" s="238"/>
    </row>
    <row r="743" spans="4:4">
      <c r="D743" s="238"/>
    </row>
    <row r="744" spans="4:4">
      <c r="D744" s="238"/>
    </row>
    <row r="745" spans="4:4">
      <c r="D745" s="238"/>
    </row>
    <row r="746" spans="4:4">
      <c r="D746" s="238"/>
    </row>
    <row r="747" spans="4:4">
      <c r="D747" s="238"/>
    </row>
    <row r="748" spans="4:4">
      <c r="D748" s="238"/>
    </row>
    <row r="749" spans="4:4">
      <c r="D749" s="238"/>
    </row>
    <row r="750" spans="4:4">
      <c r="D750" s="238"/>
    </row>
    <row r="751" spans="4:4">
      <c r="D751" s="238"/>
    </row>
    <row r="752" spans="4:4">
      <c r="D752" s="238"/>
    </row>
    <row r="753" spans="4:4">
      <c r="D753" s="238"/>
    </row>
    <row r="754" spans="4:4">
      <c r="D754" s="238"/>
    </row>
    <row r="755" spans="4:4">
      <c r="D755" s="238"/>
    </row>
    <row r="756" spans="4:4">
      <c r="D756" s="238"/>
    </row>
    <row r="757" spans="4:4">
      <c r="D757" s="238"/>
    </row>
    <row r="758" spans="4:4">
      <c r="D758" s="238"/>
    </row>
    <row r="759" spans="4:4">
      <c r="D759" s="238"/>
    </row>
    <row r="760" spans="4:4">
      <c r="D760" s="238"/>
    </row>
    <row r="761" spans="4:4">
      <c r="D761" s="238"/>
    </row>
    <row r="762" spans="4:4">
      <c r="D762" s="238"/>
    </row>
    <row r="763" spans="4:4">
      <c r="D763" s="238"/>
    </row>
    <row r="764" spans="4:4">
      <c r="D764" s="238"/>
    </row>
    <row r="765" spans="4:4">
      <c r="D765" s="238"/>
    </row>
    <row r="766" spans="4:4">
      <c r="D766" s="238"/>
    </row>
    <row r="767" spans="4:4">
      <c r="D767" s="238"/>
    </row>
    <row r="768" spans="4:4">
      <c r="D768" s="238"/>
    </row>
    <row r="769" spans="4:4">
      <c r="D769" s="238"/>
    </row>
    <row r="770" spans="4:4">
      <c r="D770" s="238"/>
    </row>
    <row r="771" spans="4:4">
      <c r="D771" s="238"/>
    </row>
    <row r="772" spans="4:4">
      <c r="D772" s="238"/>
    </row>
    <row r="773" spans="4:4">
      <c r="D773" s="238"/>
    </row>
    <row r="774" spans="4:4">
      <c r="D774" s="238"/>
    </row>
    <row r="775" spans="4:4">
      <c r="D775" s="238"/>
    </row>
    <row r="776" spans="4:4">
      <c r="D776" s="238"/>
    </row>
    <row r="777" spans="4:4">
      <c r="D777" s="238"/>
    </row>
    <row r="778" spans="4:4">
      <c r="D778" s="238"/>
    </row>
    <row r="779" spans="4:4">
      <c r="D779" s="238"/>
    </row>
    <row r="780" spans="4:4">
      <c r="D780" s="238"/>
    </row>
    <row r="781" spans="4:4">
      <c r="D781" s="238"/>
    </row>
    <row r="782" spans="4:4">
      <c r="D782" s="238"/>
    </row>
    <row r="783" spans="4:4">
      <c r="D783" s="238"/>
    </row>
    <row r="784" spans="4:4">
      <c r="D784" s="238"/>
    </row>
    <row r="785" spans="4:4">
      <c r="D785" s="238"/>
    </row>
    <row r="786" spans="4:4">
      <c r="D786" s="238"/>
    </row>
    <row r="787" spans="4:4">
      <c r="D787" s="238"/>
    </row>
    <row r="788" spans="4:4">
      <c r="D788" s="238"/>
    </row>
    <row r="789" spans="4:4">
      <c r="D789" s="238"/>
    </row>
    <row r="790" spans="4:4">
      <c r="D790" s="238"/>
    </row>
    <row r="791" spans="4:4">
      <c r="D791" s="238"/>
    </row>
    <row r="792" spans="4:4">
      <c r="D792" s="238"/>
    </row>
    <row r="793" spans="4:4">
      <c r="D793" s="238"/>
    </row>
    <row r="794" spans="4:4">
      <c r="D794" s="238"/>
    </row>
    <row r="795" spans="4:4">
      <c r="D795" s="238"/>
    </row>
    <row r="796" spans="4:4">
      <c r="D796" s="238"/>
    </row>
    <row r="797" spans="4:4">
      <c r="D797" s="238"/>
    </row>
    <row r="798" spans="4:4">
      <c r="D798" s="238"/>
    </row>
    <row r="799" spans="4:4">
      <c r="D799" s="238"/>
    </row>
    <row r="800" spans="4:4">
      <c r="D800" s="238"/>
    </row>
    <row r="801" spans="4:4">
      <c r="D801" s="238"/>
    </row>
    <row r="802" spans="4:4">
      <c r="D802" s="238"/>
    </row>
    <row r="803" spans="4:4">
      <c r="D803" s="238"/>
    </row>
    <row r="804" spans="4:4">
      <c r="D804" s="238"/>
    </row>
    <row r="805" spans="4:4">
      <c r="D805" s="238"/>
    </row>
    <row r="806" spans="4:4">
      <c r="D806" s="238"/>
    </row>
    <row r="807" spans="4:4">
      <c r="D807" s="238"/>
    </row>
    <row r="808" spans="4:4">
      <c r="D808" s="238"/>
    </row>
    <row r="809" spans="4:4">
      <c r="D809" s="238"/>
    </row>
    <row r="810" spans="4:4">
      <c r="D810" s="238"/>
    </row>
    <row r="811" spans="4:4">
      <c r="D811" s="238"/>
    </row>
    <row r="812" spans="4:4">
      <c r="D812" s="238"/>
    </row>
    <row r="813" spans="4:4">
      <c r="D813" s="238"/>
    </row>
    <row r="814" spans="4:4">
      <c r="D814" s="238"/>
    </row>
    <row r="815" spans="4:4">
      <c r="D815" s="238"/>
    </row>
    <row r="816" spans="4:4">
      <c r="D816" s="238"/>
    </row>
    <row r="817" spans="4:4">
      <c r="D817" s="238"/>
    </row>
    <row r="818" spans="4:4">
      <c r="D818" s="238"/>
    </row>
    <row r="819" spans="4:4">
      <c r="D819" s="238"/>
    </row>
    <row r="820" spans="4:4">
      <c r="D820" s="238"/>
    </row>
    <row r="821" spans="4:4">
      <c r="D821" s="238"/>
    </row>
    <row r="822" spans="4:4">
      <c r="D822" s="238"/>
    </row>
    <row r="823" spans="4:4">
      <c r="D823" s="238"/>
    </row>
    <row r="824" spans="4:4">
      <c r="D824" s="238"/>
    </row>
    <row r="825" spans="4:4">
      <c r="D825" s="238"/>
    </row>
    <row r="826" spans="4:4">
      <c r="D826" s="238"/>
    </row>
    <row r="827" spans="4:4">
      <c r="D827" s="238"/>
    </row>
    <row r="828" spans="4:4">
      <c r="D828" s="238"/>
    </row>
    <row r="829" spans="4:4">
      <c r="D829" s="238"/>
    </row>
    <row r="830" spans="4:4">
      <c r="D830" s="238"/>
    </row>
    <row r="831" spans="4:4">
      <c r="D831" s="238"/>
    </row>
    <row r="832" spans="4:4">
      <c r="D832" s="238"/>
    </row>
    <row r="833" spans="4:4">
      <c r="D833" s="238"/>
    </row>
    <row r="834" spans="4:4">
      <c r="D834" s="238"/>
    </row>
    <row r="835" spans="4:4">
      <c r="D835" s="238"/>
    </row>
    <row r="836" spans="4:4">
      <c r="D836" s="238"/>
    </row>
    <row r="837" spans="4:4">
      <c r="D837" s="238"/>
    </row>
    <row r="838" spans="4:4">
      <c r="D838" s="238"/>
    </row>
    <row r="839" spans="4:4">
      <c r="D839" s="238"/>
    </row>
    <row r="840" spans="4:4">
      <c r="D840" s="238"/>
    </row>
    <row r="841" spans="4:4">
      <c r="D841" s="238"/>
    </row>
    <row r="842" spans="4:4">
      <c r="D842" s="238"/>
    </row>
    <row r="843" spans="4:4">
      <c r="D843" s="238"/>
    </row>
    <row r="844" spans="4:4">
      <c r="D844" s="238"/>
    </row>
    <row r="845" spans="4:4">
      <c r="D845" s="238"/>
    </row>
    <row r="846" spans="4:4">
      <c r="D846" s="238"/>
    </row>
    <row r="847" spans="4:4">
      <c r="D847" s="238"/>
    </row>
    <row r="848" spans="4:4">
      <c r="D848" s="238"/>
    </row>
    <row r="849" spans="4:4">
      <c r="D849" s="238"/>
    </row>
    <row r="850" spans="4:4">
      <c r="D850" s="238"/>
    </row>
    <row r="851" spans="4:4">
      <c r="D851" s="238"/>
    </row>
    <row r="852" spans="4:4">
      <c r="D852" s="238"/>
    </row>
    <row r="853" spans="4:4">
      <c r="D853" s="238"/>
    </row>
    <row r="854" spans="4:4">
      <c r="D854" s="238"/>
    </row>
    <row r="855" spans="4:4">
      <c r="D855" s="238"/>
    </row>
    <row r="856" spans="4:4">
      <c r="D856" s="238"/>
    </row>
    <row r="857" spans="4:4">
      <c r="D857" s="238"/>
    </row>
    <row r="858" spans="4:4">
      <c r="D858" s="238"/>
    </row>
    <row r="859" spans="4:4">
      <c r="D859" s="238"/>
    </row>
    <row r="860" spans="4:4">
      <c r="D860" s="238"/>
    </row>
    <row r="861" spans="4:4">
      <c r="D861" s="238"/>
    </row>
    <row r="862" spans="4:4">
      <c r="D862" s="238"/>
    </row>
    <row r="863" spans="4:4">
      <c r="D863" s="238"/>
    </row>
    <row r="864" spans="4:4">
      <c r="D864" s="238"/>
    </row>
    <row r="865" spans="4:4">
      <c r="D865" s="238"/>
    </row>
    <row r="866" spans="4:4">
      <c r="D866" s="238"/>
    </row>
    <row r="867" spans="4:4">
      <c r="D867" s="238"/>
    </row>
    <row r="868" spans="4:4">
      <c r="D868" s="238"/>
    </row>
    <row r="869" spans="4:4">
      <c r="D869" s="238"/>
    </row>
    <row r="870" spans="4:4">
      <c r="D870" s="238"/>
    </row>
    <row r="871" spans="4:4">
      <c r="D871" s="238"/>
    </row>
    <row r="872" spans="4:4">
      <c r="D872" s="238"/>
    </row>
    <row r="873" spans="4:4">
      <c r="D873" s="238"/>
    </row>
    <row r="874" spans="4:4">
      <c r="D874" s="238"/>
    </row>
    <row r="875" spans="4:4">
      <c r="D875" s="238"/>
    </row>
    <row r="876" spans="4:4">
      <c r="D876" s="238"/>
    </row>
    <row r="877" spans="4:4">
      <c r="D877" s="238"/>
    </row>
    <row r="878" spans="4:4">
      <c r="D878" s="238"/>
    </row>
    <row r="879" spans="4:4">
      <c r="D879" s="238"/>
    </row>
    <row r="880" spans="4:4">
      <c r="D880" s="238"/>
    </row>
    <row r="881" spans="4:4">
      <c r="D881" s="238"/>
    </row>
    <row r="882" spans="4:4">
      <c r="D882" s="238"/>
    </row>
    <row r="883" spans="4:4">
      <c r="D883" s="238"/>
    </row>
    <row r="884" spans="4:4">
      <c r="D884" s="238"/>
    </row>
    <row r="885" spans="4:4">
      <c r="D885" s="238"/>
    </row>
    <row r="886" spans="4:4">
      <c r="D886" s="238"/>
    </row>
    <row r="887" spans="4:4">
      <c r="D887" s="238"/>
    </row>
    <row r="888" spans="4:4">
      <c r="D888" s="238"/>
    </row>
    <row r="889" spans="4:4">
      <c r="D889" s="238"/>
    </row>
    <row r="890" spans="4:4">
      <c r="D890" s="238"/>
    </row>
    <row r="891" spans="4:4">
      <c r="D891" s="238"/>
    </row>
    <row r="892" spans="4:4">
      <c r="D892" s="238"/>
    </row>
    <row r="893" spans="4:4">
      <c r="D893" s="238"/>
    </row>
    <row r="894" spans="4:4">
      <c r="D894" s="238"/>
    </row>
    <row r="895" spans="4:4">
      <c r="D895" s="238"/>
    </row>
    <row r="896" spans="4:4">
      <c r="D896" s="238"/>
    </row>
    <row r="897" spans="4:4">
      <c r="D897" s="238"/>
    </row>
    <row r="898" spans="4:4">
      <c r="D898" s="238"/>
    </row>
    <row r="899" spans="4:4">
      <c r="D899" s="238"/>
    </row>
    <row r="900" spans="4:4">
      <c r="D900" s="238"/>
    </row>
    <row r="901" spans="4:4">
      <c r="D901" s="238"/>
    </row>
    <row r="902" spans="4:4">
      <c r="D902" s="238"/>
    </row>
    <row r="903" spans="4:4">
      <c r="D903" s="238"/>
    </row>
    <row r="904" spans="4:4">
      <c r="D904" s="238"/>
    </row>
    <row r="905" spans="4:4">
      <c r="D905" s="238"/>
    </row>
    <row r="906" spans="4:4">
      <c r="D906" s="238"/>
    </row>
    <row r="907" spans="4:4">
      <c r="D907" s="238"/>
    </row>
    <row r="908" spans="4:4">
      <c r="D908" s="238"/>
    </row>
    <row r="909" spans="4:4">
      <c r="D909" s="238"/>
    </row>
    <row r="910" spans="4:4">
      <c r="D910" s="238"/>
    </row>
    <row r="911" spans="4:4">
      <c r="D911" s="238"/>
    </row>
    <row r="912" spans="4:4">
      <c r="D912" s="238"/>
    </row>
    <row r="913" spans="4:4">
      <c r="D913" s="238"/>
    </row>
    <row r="914" spans="4:4">
      <c r="D914" s="238"/>
    </row>
    <row r="915" spans="4:4">
      <c r="D915" s="238"/>
    </row>
    <row r="916" spans="4:4">
      <c r="D916" s="238"/>
    </row>
    <row r="917" spans="4:4">
      <c r="D917" s="238"/>
    </row>
    <row r="918" spans="4:4">
      <c r="D918" s="238"/>
    </row>
    <row r="919" spans="4:4">
      <c r="D919" s="238"/>
    </row>
    <row r="920" spans="4:4">
      <c r="D920" s="238"/>
    </row>
    <row r="921" spans="4:4">
      <c r="D921" s="238"/>
    </row>
    <row r="922" spans="4:4">
      <c r="D922" s="238"/>
    </row>
    <row r="923" spans="4:4">
      <c r="D923" s="238"/>
    </row>
    <row r="924" spans="4:4">
      <c r="D924" s="238"/>
    </row>
    <row r="925" spans="4:4">
      <c r="D925" s="238"/>
    </row>
    <row r="926" spans="4:4">
      <c r="D926" s="238"/>
    </row>
    <row r="927" spans="4:4">
      <c r="D927" s="238"/>
    </row>
    <row r="928" spans="4:4">
      <c r="D928" s="238"/>
    </row>
    <row r="929" spans="4:4">
      <c r="D929" s="238"/>
    </row>
    <row r="930" spans="4:4">
      <c r="D930" s="238"/>
    </row>
    <row r="931" spans="4:4">
      <c r="D931" s="238"/>
    </row>
    <row r="932" spans="4:4">
      <c r="D932" s="238"/>
    </row>
    <row r="933" spans="4:4">
      <c r="D933" s="238"/>
    </row>
    <row r="934" spans="4:4">
      <c r="D934" s="238"/>
    </row>
    <row r="935" spans="4:4">
      <c r="D935" s="238"/>
    </row>
    <row r="936" spans="4:4">
      <c r="D936" s="238"/>
    </row>
    <row r="937" spans="4:4">
      <c r="D937" s="238"/>
    </row>
    <row r="938" spans="4:4">
      <c r="D938" s="238"/>
    </row>
    <row r="939" spans="4:4">
      <c r="D939" s="238"/>
    </row>
    <row r="940" spans="4:4">
      <c r="D940" s="238"/>
    </row>
    <row r="941" spans="4:4">
      <c r="D941" s="238"/>
    </row>
    <row r="942" spans="4:4">
      <c r="D942" s="238"/>
    </row>
    <row r="943" spans="4:4">
      <c r="D943" s="238"/>
    </row>
    <row r="944" spans="4:4">
      <c r="D944" s="238"/>
    </row>
    <row r="945" spans="4:4">
      <c r="D945" s="238"/>
    </row>
    <row r="946" spans="4:4">
      <c r="D946" s="238"/>
    </row>
    <row r="947" spans="4:4">
      <c r="D947" s="238"/>
    </row>
    <row r="948" spans="4:4">
      <c r="D948" s="238"/>
    </row>
    <row r="949" spans="4:4">
      <c r="D949" s="238"/>
    </row>
    <row r="950" spans="4:4">
      <c r="D950" s="238"/>
    </row>
    <row r="951" spans="4:4">
      <c r="D951" s="238"/>
    </row>
    <row r="952" spans="4:4">
      <c r="D952" s="238"/>
    </row>
    <row r="953" spans="4:4">
      <c r="D953" s="238"/>
    </row>
    <row r="954" spans="4:4">
      <c r="D954" s="238"/>
    </row>
    <row r="955" spans="4:4">
      <c r="D955" s="238"/>
    </row>
    <row r="956" spans="4:4">
      <c r="D956" s="238"/>
    </row>
    <row r="957" spans="4:4">
      <c r="D957" s="238"/>
    </row>
    <row r="958" spans="4:4">
      <c r="D958" s="238"/>
    </row>
    <row r="959" spans="4:4">
      <c r="D959" s="238"/>
    </row>
    <row r="960" spans="4:4">
      <c r="D960" s="238"/>
    </row>
    <row r="961" spans="4:4">
      <c r="D961" s="238"/>
    </row>
    <row r="962" spans="4:4">
      <c r="D962" s="238"/>
    </row>
    <row r="963" spans="4:4">
      <c r="D963" s="238"/>
    </row>
    <row r="964" spans="4:4">
      <c r="D964" s="238"/>
    </row>
    <row r="965" spans="4:4">
      <c r="D965" s="238"/>
    </row>
    <row r="966" spans="4:4">
      <c r="D966" s="238"/>
    </row>
    <row r="967" spans="4:4">
      <c r="D967" s="238"/>
    </row>
    <row r="968" spans="4:4">
      <c r="D968" s="238"/>
    </row>
    <row r="969" spans="4:4">
      <c r="D969" s="238"/>
    </row>
    <row r="970" spans="4:4">
      <c r="D970" s="238"/>
    </row>
    <row r="971" spans="4:4">
      <c r="D971" s="238"/>
    </row>
    <row r="972" spans="4:4">
      <c r="D972" s="238"/>
    </row>
    <row r="973" spans="4:4">
      <c r="D973" s="238"/>
    </row>
    <row r="974" spans="4:4">
      <c r="D974" s="238"/>
    </row>
    <row r="975" spans="4:4">
      <c r="D975" s="238"/>
    </row>
    <row r="976" spans="4:4">
      <c r="D976" s="238"/>
    </row>
    <row r="977" spans="4:4">
      <c r="D977" s="238"/>
    </row>
    <row r="978" spans="4:4">
      <c r="D978" s="238"/>
    </row>
    <row r="979" spans="4:4">
      <c r="D979" s="238"/>
    </row>
    <row r="980" spans="4:4">
      <c r="D980" s="238"/>
    </row>
    <row r="981" spans="4:4">
      <c r="D981" s="238"/>
    </row>
    <row r="982" spans="4:4">
      <c r="D982" s="238"/>
    </row>
    <row r="983" spans="4:4">
      <c r="D983" s="238"/>
    </row>
    <row r="984" spans="4:4">
      <c r="D984" s="238"/>
    </row>
    <row r="985" spans="4:4">
      <c r="D985" s="238"/>
    </row>
    <row r="986" spans="4:4">
      <c r="D986" s="238"/>
    </row>
    <row r="987" spans="4:4">
      <c r="D987" s="238"/>
    </row>
    <row r="988" spans="4:4">
      <c r="D988" s="238"/>
    </row>
    <row r="989" spans="4:4">
      <c r="D989" s="238"/>
    </row>
    <row r="990" spans="4:4">
      <c r="D990" s="238"/>
    </row>
    <row r="991" spans="4:4">
      <c r="D991" s="238"/>
    </row>
    <row r="992" spans="4:4">
      <c r="D992" s="238"/>
    </row>
    <row r="993" spans="4:4">
      <c r="D993" s="238"/>
    </row>
    <row r="994" spans="4:4">
      <c r="D994" s="238"/>
    </row>
    <row r="995" spans="4:4">
      <c r="D995" s="238"/>
    </row>
    <row r="996" spans="4:4">
      <c r="D996" s="238"/>
    </row>
    <row r="997" spans="4:4">
      <c r="D997" s="238"/>
    </row>
    <row r="998" spans="4:4">
      <c r="D998" s="238"/>
    </row>
    <row r="999" spans="4:4">
      <c r="D999" s="238"/>
    </row>
    <row r="1000" spans="4:4">
      <c r="D1000" s="238"/>
    </row>
    <row r="1001" spans="4:4">
      <c r="D1001" s="238"/>
    </row>
    <row r="1002" spans="4:4">
      <c r="D1002" s="238"/>
    </row>
    <row r="1003" spans="4:4">
      <c r="D1003" s="238"/>
    </row>
    <row r="1004" spans="4:4">
      <c r="D1004" s="238"/>
    </row>
    <row r="1005" spans="4:4">
      <c r="D1005" s="238"/>
    </row>
    <row r="1006" spans="4:4">
      <c r="D1006" s="238"/>
    </row>
    <row r="1007" spans="4:4">
      <c r="D1007" s="238"/>
    </row>
    <row r="1008" spans="4:4">
      <c r="D1008" s="238"/>
    </row>
    <row r="1009" spans="4:4">
      <c r="D1009" s="238"/>
    </row>
    <row r="1010" spans="4:4">
      <c r="D1010" s="238"/>
    </row>
    <row r="1011" spans="4:4">
      <c r="D1011" s="238"/>
    </row>
    <row r="1012" spans="4:4">
      <c r="D1012" s="238"/>
    </row>
    <row r="1013" spans="4:4">
      <c r="D1013" s="238"/>
    </row>
    <row r="1014" spans="4:4">
      <c r="D1014" s="238"/>
    </row>
    <row r="1015" spans="4:4">
      <c r="D1015" s="238"/>
    </row>
    <row r="1016" spans="4:4">
      <c r="D1016" s="238"/>
    </row>
    <row r="1017" spans="4:4">
      <c r="D1017" s="238"/>
    </row>
    <row r="1018" spans="4:4">
      <c r="D1018" s="238"/>
    </row>
    <row r="1019" spans="4:4">
      <c r="D1019" s="238"/>
    </row>
    <row r="1020" spans="4:4">
      <c r="D1020" s="238"/>
    </row>
    <row r="1021" spans="4:4">
      <c r="D1021" s="238"/>
    </row>
    <row r="1022" spans="4:4">
      <c r="D1022" s="238"/>
    </row>
    <row r="1023" spans="4:4">
      <c r="D1023" s="238"/>
    </row>
    <row r="1024" spans="4:4">
      <c r="D1024" s="238"/>
    </row>
    <row r="1025" spans="4:4">
      <c r="D1025" s="238"/>
    </row>
    <row r="1026" spans="4:4">
      <c r="D1026" s="238"/>
    </row>
    <row r="1027" spans="4:4">
      <c r="D1027" s="238"/>
    </row>
    <row r="1028" spans="4:4">
      <c r="D1028" s="238"/>
    </row>
    <row r="1029" spans="4:4">
      <c r="D1029" s="238"/>
    </row>
    <row r="1030" spans="4:4">
      <c r="D1030" s="238"/>
    </row>
    <row r="1031" spans="4:4">
      <c r="D1031" s="238"/>
    </row>
    <row r="1032" spans="4:4">
      <c r="D1032" s="238"/>
    </row>
    <row r="1033" spans="4:4">
      <c r="D1033" s="238"/>
    </row>
    <row r="1034" spans="4:4">
      <c r="D1034" s="238"/>
    </row>
    <row r="1035" spans="4:4">
      <c r="D1035" s="238"/>
    </row>
    <row r="1036" spans="4:4">
      <c r="D1036" s="238"/>
    </row>
    <row r="1037" spans="4:4">
      <c r="D1037" s="238"/>
    </row>
    <row r="1038" spans="4:4">
      <c r="D1038" s="238"/>
    </row>
    <row r="1039" spans="4:4">
      <c r="D1039" s="238"/>
    </row>
    <row r="1040" spans="4:4">
      <c r="D1040" s="238"/>
    </row>
    <row r="1041" spans="4:4">
      <c r="D1041" s="238"/>
    </row>
    <row r="1042" spans="4:4">
      <c r="D1042" s="238"/>
    </row>
    <row r="1043" spans="4:4">
      <c r="D1043" s="238"/>
    </row>
    <row r="1044" spans="4:4">
      <c r="D1044" s="238"/>
    </row>
    <row r="1045" spans="4:4">
      <c r="D1045" s="238"/>
    </row>
    <row r="1046" spans="4:4">
      <c r="D1046" s="238"/>
    </row>
    <row r="1047" spans="4:4">
      <c r="D1047" s="238"/>
    </row>
    <row r="1048" spans="4:4">
      <c r="D1048" s="238"/>
    </row>
    <row r="1049" spans="4:4">
      <c r="D1049" s="238"/>
    </row>
    <row r="1050" spans="4:4">
      <c r="D1050" s="238"/>
    </row>
    <row r="1051" spans="4:4">
      <c r="D1051" s="238"/>
    </row>
    <row r="1052" spans="4:4">
      <c r="D1052" s="238"/>
    </row>
    <row r="1053" spans="4:4">
      <c r="D1053" s="238"/>
    </row>
    <row r="1054" spans="4:4">
      <c r="D1054" s="238"/>
    </row>
    <row r="1055" spans="4:4">
      <c r="D1055" s="238"/>
    </row>
    <row r="1056" spans="4:4">
      <c r="D1056" s="238"/>
    </row>
    <row r="1057" spans="4:4">
      <c r="D1057" s="238"/>
    </row>
    <row r="1058" spans="4:4">
      <c r="D1058" s="238"/>
    </row>
    <row r="1059" spans="4:4">
      <c r="D1059" s="238"/>
    </row>
    <row r="1060" spans="4:4">
      <c r="D1060" s="238"/>
    </row>
    <row r="1061" spans="4:4">
      <c r="D1061" s="238"/>
    </row>
    <row r="1062" spans="4:4">
      <c r="D1062" s="238"/>
    </row>
    <row r="1063" spans="4:4">
      <c r="D1063" s="238"/>
    </row>
    <row r="1064" spans="4:4">
      <c r="D1064" s="238"/>
    </row>
    <row r="1065" spans="4:4">
      <c r="D1065" s="238"/>
    </row>
    <row r="1066" spans="4:4">
      <c r="D1066" s="238"/>
    </row>
    <row r="1067" spans="4:4">
      <c r="D1067" s="238"/>
    </row>
    <row r="1068" spans="4:4">
      <c r="D1068" s="238"/>
    </row>
    <row r="1069" spans="4:4">
      <c r="D1069" s="238"/>
    </row>
    <row r="1070" spans="4:4">
      <c r="D1070" s="238"/>
    </row>
    <row r="1071" spans="4:4">
      <c r="D1071" s="238"/>
    </row>
    <row r="1072" spans="4:4">
      <c r="D1072" s="238"/>
    </row>
    <row r="1073" spans="4:4">
      <c r="D1073" s="238"/>
    </row>
    <row r="1074" spans="4:4">
      <c r="D1074" s="238"/>
    </row>
    <row r="1075" spans="4:4">
      <c r="D1075" s="238"/>
    </row>
    <row r="1076" spans="4:4">
      <c r="D1076" s="238"/>
    </row>
    <row r="1077" spans="4:4">
      <c r="D1077" s="238"/>
    </row>
    <row r="1078" spans="4:4">
      <c r="D1078" s="238"/>
    </row>
    <row r="1079" spans="4:4">
      <c r="D1079" s="238"/>
    </row>
    <row r="1080" spans="4:4">
      <c r="D1080" s="238"/>
    </row>
    <row r="1081" spans="4:4">
      <c r="D1081" s="238"/>
    </row>
    <row r="1082" spans="4:4">
      <c r="D1082" s="238"/>
    </row>
    <row r="1083" spans="4:4">
      <c r="D1083" s="238"/>
    </row>
    <row r="1084" spans="4:4">
      <c r="D1084" s="238"/>
    </row>
    <row r="1085" spans="4:4">
      <c r="D1085" s="238"/>
    </row>
    <row r="1086" spans="4:4">
      <c r="D1086" s="238"/>
    </row>
    <row r="1087" spans="4:4">
      <c r="D1087" s="238"/>
    </row>
    <row r="1088" spans="4:4">
      <c r="D1088" s="238"/>
    </row>
    <row r="1089" spans="4:4">
      <c r="D1089" s="238"/>
    </row>
    <row r="1090" spans="4:4">
      <c r="D1090" s="238"/>
    </row>
    <row r="1091" spans="4:4">
      <c r="D1091" s="238"/>
    </row>
    <row r="1092" spans="4:4">
      <c r="D1092" s="238"/>
    </row>
    <row r="1093" spans="4:4">
      <c r="D1093" s="238"/>
    </row>
    <row r="1094" spans="4:4">
      <c r="D1094" s="238"/>
    </row>
    <row r="1095" spans="4:4">
      <c r="D1095" s="238"/>
    </row>
    <row r="1096" spans="4:4">
      <c r="D1096" s="238"/>
    </row>
    <row r="1097" spans="4:4">
      <c r="D1097" s="238"/>
    </row>
    <row r="1098" spans="4:4">
      <c r="D1098" s="238"/>
    </row>
    <row r="1099" spans="4:4">
      <c r="D1099" s="238"/>
    </row>
    <row r="1100" spans="4:4">
      <c r="D1100" s="238"/>
    </row>
    <row r="1101" spans="4:4">
      <c r="D1101" s="238"/>
    </row>
    <row r="1102" spans="4:4">
      <c r="D1102" s="238"/>
    </row>
    <row r="1103" spans="4:4">
      <c r="D1103" s="238"/>
    </row>
    <row r="1104" spans="4:4">
      <c r="D1104" s="238"/>
    </row>
    <row r="1105" spans="4:4">
      <c r="D1105" s="238"/>
    </row>
    <row r="1106" spans="4:4">
      <c r="D1106" s="238"/>
    </row>
    <row r="1107" spans="4:4">
      <c r="D1107" s="238"/>
    </row>
    <row r="1108" spans="4:4">
      <c r="D1108" s="238"/>
    </row>
    <row r="1109" spans="4:4">
      <c r="D1109" s="238"/>
    </row>
    <row r="1110" spans="4:4">
      <c r="D1110" s="238"/>
    </row>
    <row r="1111" spans="4:4">
      <c r="D1111" s="238"/>
    </row>
    <row r="1112" spans="4:4">
      <c r="D1112" s="238"/>
    </row>
    <row r="1113" spans="4:4">
      <c r="D1113" s="238"/>
    </row>
    <row r="1114" spans="4:4">
      <c r="D1114" s="238"/>
    </row>
    <row r="1115" spans="4:4">
      <c r="D1115" s="238"/>
    </row>
    <row r="1116" spans="4:4">
      <c r="D1116" s="238"/>
    </row>
    <row r="1117" spans="4:4">
      <c r="D1117" s="238"/>
    </row>
    <row r="1118" spans="4:4">
      <c r="D1118" s="238"/>
    </row>
    <row r="1119" spans="4:4">
      <c r="D1119" s="238"/>
    </row>
    <row r="1120" spans="4:4">
      <c r="D1120" s="238"/>
    </row>
    <row r="1121" spans="4:4">
      <c r="D1121" s="238"/>
    </row>
    <row r="1122" spans="4:4">
      <c r="D1122" s="238"/>
    </row>
    <row r="1123" spans="4:4">
      <c r="D1123" s="238"/>
    </row>
    <row r="1124" spans="4:4">
      <c r="D1124" s="238"/>
    </row>
    <row r="1125" spans="4:4">
      <c r="D1125" s="238"/>
    </row>
    <row r="1126" spans="4:4">
      <c r="D1126" s="238"/>
    </row>
    <row r="1127" spans="4:4">
      <c r="D1127" s="238"/>
    </row>
    <row r="1128" spans="4:4">
      <c r="D1128" s="238"/>
    </row>
    <row r="1129" spans="4:4">
      <c r="D1129" s="238"/>
    </row>
    <row r="1130" spans="4:4">
      <c r="D1130" s="238"/>
    </row>
    <row r="1131" spans="4:4">
      <c r="D1131" s="238"/>
    </row>
    <row r="1132" spans="4:4">
      <c r="D1132" s="238"/>
    </row>
    <row r="1133" spans="4:4">
      <c r="D1133" s="238"/>
    </row>
    <row r="1134" spans="4:4">
      <c r="D1134" s="238"/>
    </row>
    <row r="1135" spans="4:4">
      <c r="D1135" s="238"/>
    </row>
    <row r="1136" spans="4:4">
      <c r="D1136" s="238"/>
    </row>
    <row r="1137" spans="4:4">
      <c r="D1137" s="238"/>
    </row>
    <row r="1138" spans="4:4">
      <c r="D1138" s="238"/>
    </row>
    <row r="1139" spans="4:4">
      <c r="D1139" s="238"/>
    </row>
    <row r="1140" spans="4:4">
      <c r="D1140" s="238"/>
    </row>
    <row r="1141" spans="4:4">
      <c r="D1141" s="238"/>
    </row>
    <row r="1142" spans="4:4">
      <c r="D1142" s="238"/>
    </row>
    <row r="1143" spans="4:4">
      <c r="D1143" s="238"/>
    </row>
    <row r="1144" spans="4:4">
      <c r="D1144" s="238"/>
    </row>
    <row r="1145" spans="4:4">
      <c r="D1145" s="238"/>
    </row>
    <row r="1146" spans="4:4">
      <c r="D1146" s="238"/>
    </row>
    <row r="1147" spans="4:4">
      <c r="D1147" s="238"/>
    </row>
    <row r="1148" spans="4:4">
      <c r="D1148" s="238"/>
    </row>
    <row r="1149" spans="4:4">
      <c r="D1149" s="238"/>
    </row>
    <row r="1150" spans="4:4">
      <c r="D1150" s="238"/>
    </row>
    <row r="1151" spans="4:4">
      <c r="D1151" s="238"/>
    </row>
    <row r="1152" spans="4:4">
      <c r="D1152" s="238"/>
    </row>
    <row r="1153" spans="4:4">
      <c r="D1153" s="238"/>
    </row>
    <row r="1154" spans="4:4">
      <c r="D1154" s="238"/>
    </row>
    <row r="1155" spans="4:4">
      <c r="D1155" s="238"/>
    </row>
    <row r="1156" spans="4:4">
      <c r="D1156" s="238"/>
    </row>
    <row r="1157" spans="4:4">
      <c r="D1157" s="238"/>
    </row>
    <row r="1158" spans="4:4">
      <c r="D1158" s="238"/>
    </row>
    <row r="1159" spans="4:4">
      <c r="D1159" s="238"/>
    </row>
    <row r="1160" spans="4:4">
      <c r="D1160" s="238"/>
    </row>
    <row r="1161" spans="4:4">
      <c r="D1161" s="238"/>
    </row>
    <row r="1162" spans="4:4">
      <c r="D1162" s="238"/>
    </row>
    <row r="1163" spans="4:4">
      <c r="D1163" s="238"/>
    </row>
    <row r="1164" spans="4:4">
      <c r="D1164" s="238"/>
    </row>
    <row r="1165" spans="4:4">
      <c r="D1165" s="238"/>
    </row>
    <row r="1166" spans="4:4">
      <c r="D1166" s="238"/>
    </row>
    <row r="1167" spans="4:4">
      <c r="D1167" s="238"/>
    </row>
    <row r="1168" spans="4:4">
      <c r="D1168" s="238"/>
    </row>
    <row r="1169" spans="4:4">
      <c r="D1169" s="238"/>
    </row>
    <row r="1170" spans="4:4">
      <c r="D1170" s="238"/>
    </row>
    <row r="1171" spans="4:4">
      <c r="D1171" s="238"/>
    </row>
    <row r="1172" spans="4:4">
      <c r="D1172" s="238"/>
    </row>
    <row r="1173" spans="4:4">
      <c r="D1173" s="238"/>
    </row>
    <row r="1174" spans="4:4">
      <c r="D1174" s="238"/>
    </row>
    <row r="1175" spans="4:4">
      <c r="D1175" s="238"/>
    </row>
    <row r="1176" spans="4:4">
      <c r="D1176" s="238"/>
    </row>
    <row r="1177" spans="4:4">
      <c r="D1177" s="238"/>
    </row>
    <row r="1178" spans="4:4">
      <c r="D1178" s="238"/>
    </row>
    <row r="1179" spans="4:4">
      <c r="D1179" s="238"/>
    </row>
    <row r="1180" spans="4:4">
      <c r="D1180" s="238"/>
    </row>
    <row r="1181" spans="4:4">
      <c r="D1181" s="238"/>
    </row>
    <row r="1182" spans="4:4">
      <c r="D1182" s="238"/>
    </row>
    <row r="1183" spans="4:4">
      <c r="D1183" s="238"/>
    </row>
    <row r="1184" spans="4:4">
      <c r="D1184" s="238"/>
    </row>
    <row r="1185" spans="4:4">
      <c r="D1185" s="238"/>
    </row>
    <row r="1186" spans="4:4">
      <c r="D1186" s="238"/>
    </row>
    <row r="1187" spans="4:4">
      <c r="D1187" s="238"/>
    </row>
    <row r="1188" spans="4:4">
      <c r="D1188" s="238"/>
    </row>
    <row r="1189" spans="4:4">
      <c r="D1189" s="238"/>
    </row>
    <row r="1190" spans="4:4">
      <c r="D1190" s="238"/>
    </row>
    <row r="1191" spans="4:4">
      <c r="D1191" s="238"/>
    </row>
    <row r="1192" spans="4:4">
      <c r="D1192" s="238"/>
    </row>
    <row r="1193" spans="4:4">
      <c r="D1193" s="238"/>
    </row>
    <row r="1194" spans="4:4">
      <c r="D1194" s="238"/>
    </row>
    <row r="1195" spans="4:4">
      <c r="D1195" s="238"/>
    </row>
    <row r="1196" spans="4:4">
      <c r="D1196" s="238"/>
    </row>
    <row r="1197" spans="4:4">
      <c r="D1197" s="238"/>
    </row>
    <row r="1198" spans="4:4">
      <c r="D1198" s="238"/>
    </row>
    <row r="1199" spans="4:4">
      <c r="D1199" s="238"/>
    </row>
    <row r="1200" spans="4:4">
      <c r="D1200" s="238"/>
    </row>
    <row r="1201" spans="4:4">
      <c r="D1201" s="238"/>
    </row>
    <row r="1202" spans="4:4">
      <c r="D1202" s="238"/>
    </row>
    <row r="1203" spans="4:4">
      <c r="D1203" s="238"/>
    </row>
    <row r="1204" spans="4:4">
      <c r="D1204" s="238"/>
    </row>
    <row r="1205" spans="4:4">
      <c r="D1205" s="238"/>
    </row>
    <row r="1206" spans="4:4">
      <c r="D1206" s="238"/>
    </row>
    <row r="1207" spans="4:4">
      <c r="D1207" s="238"/>
    </row>
    <row r="1208" spans="4:4">
      <c r="D1208" s="238"/>
    </row>
    <row r="1209" spans="4:4">
      <c r="D1209" s="238"/>
    </row>
    <row r="1210" spans="4:4">
      <c r="D1210" s="238"/>
    </row>
    <row r="1211" spans="4:4">
      <c r="D1211" s="238"/>
    </row>
    <row r="1212" spans="4:4">
      <c r="D1212" s="238"/>
    </row>
    <row r="1213" spans="4:4">
      <c r="D1213" s="238"/>
    </row>
    <row r="1214" spans="4:4">
      <c r="D1214" s="238"/>
    </row>
    <row r="1215" spans="4:4">
      <c r="D1215" s="238"/>
    </row>
    <row r="1216" spans="4:4">
      <c r="D1216" s="238"/>
    </row>
    <row r="1217" spans="4:4">
      <c r="D1217" s="238"/>
    </row>
    <row r="1218" spans="4:4">
      <c r="D1218" s="238"/>
    </row>
    <row r="1219" spans="4:4">
      <c r="D1219" s="238"/>
    </row>
    <row r="1220" spans="4:4">
      <c r="D1220" s="238"/>
    </row>
    <row r="1221" spans="4:4">
      <c r="D1221" s="238"/>
    </row>
    <row r="1222" spans="4:4">
      <c r="D1222" s="238"/>
    </row>
    <row r="1223" spans="4:4">
      <c r="D1223" s="238"/>
    </row>
    <row r="1224" spans="4:4">
      <c r="D1224" s="238"/>
    </row>
    <row r="1225" spans="4:4">
      <c r="D1225" s="238"/>
    </row>
    <row r="1226" spans="4:4">
      <c r="D1226" s="238"/>
    </row>
    <row r="1227" spans="4:4">
      <c r="D1227" s="238"/>
    </row>
    <row r="1228" spans="4:4">
      <c r="D1228" s="238"/>
    </row>
    <row r="1229" spans="4:4">
      <c r="D1229" s="238"/>
    </row>
    <row r="1230" spans="4:4">
      <c r="D1230" s="238"/>
    </row>
    <row r="1231" spans="4:4">
      <c r="D1231" s="238"/>
    </row>
    <row r="1232" spans="4:4">
      <c r="D1232" s="238"/>
    </row>
    <row r="1233" spans="4:4">
      <c r="D1233" s="238"/>
    </row>
    <row r="1234" spans="4:4">
      <c r="D1234" s="238"/>
    </row>
    <row r="1235" spans="4:4">
      <c r="D1235" s="238"/>
    </row>
    <row r="1236" spans="4:4">
      <c r="D1236" s="238"/>
    </row>
    <row r="1237" spans="4:4">
      <c r="D1237" s="238"/>
    </row>
    <row r="1238" spans="4:4">
      <c r="D1238" s="238"/>
    </row>
    <row r="1239" spans="4:4">
      <c r="D1239" s="238"/>
    </row>
    <row r="1240" spans="4:4">
      <c r="D1240" s="238"/>
    </row>
    <row r="1241" spans="4:4">
      <c r="D1241" s="238"/>
    </row>
    <row r="1242" spans="4:4">
      <c r="D1242" s="238"/>
    </row>
    <row r="1243" spans="4:4">
      <c r="D1243" s="238"/>
    </row>
    <row r="1244" spans="4:4">
      <c r="D1244" s="238"/>
    </row>
    <row r="1245" spans="4:4">
      <c r="D1245" s="238"/>
    </row>
    <row r="1246" spans="4:4">
      <c r="D1246" s="238"/>
    </row>
    <row r="1247" spans="4:4">
      <c r="D1247" s="238"/>
    </row>
    <row r="1248" spans="4:4">
      <c r="D1248" s="238"/>
    </row>
    <row r="1249" spans="4:4">
      <c r="D1249" s="238"/>
    </row>
    <row r="1250" spans="4:4">
      <c r="D1250" s="238"/>
    </row>
    <row r="1251" spans="4:4">
      <c r="D1251" s="238"/>
    </row>
    <row r="1252" spans="4:4">
      <c r="D1252" s="238"/>
    </row>
    <row r="1253" spans="4:4">
      <c r="D1253" s="238"/>
    </row>
    <row r="1254" spans="4:4">
      <c r="D1254" s="238"/>
    </row>
    <row r="1255" spans="4:4">
      <c r="D1255" s="238"/>
    </row>
    <row r="1256" spans="4:4">
      <c r="D1256" s="238"/>
    </row>
    <row r="1257" spans="4:4">
      <c r="D1257" s="238"/>
    </row>
    <row r="1258" spans="4:4">
      <c r="D1258" s="238"/>
    </row>
    <row r="1259" spans="4:4">
      <c r="D1259" s="238"/>
    </row>
    <row r="1260" spans="4:4">
      <c r="D1260" s="238"/>
    </row>
    <row r="1261" spans="4:4">
      <c r="D1261" s="238"/>
    </row>
    <row r="1262" spans="4:4">
      <c r="D1262" s="238"/>
    </row>
    <row r="1263" spans="4:4">
      <c r="D1263" s="238"/>
    </row>
    <row r="1264" spans="4:4">
      <c r="D1264" s="238"/>
    </row>
    <row r="1265" spans="4:4">
      <c r="D1265" s="238"/>
    </row>
    <row r="1266" spans="4:4">
      <c r="D1266" s="238"/>
    </row>
    <row r="1267" spans="4:4">
      <c r="D1267" s="238"/>
    </row>
    <row r="1268" spans="4:4">
      <c r="D1268" s="238"/>
    </row>
    <row r="1269" spans="4:4">
      <c r="D1269" s="238"/>
    </row>
    <row r="1270" spans="4:4">
      <c r="D1270" s="238"/>
    </row>
    <row r="1271" spans="4:4">
      <c r="D1271" s="238"/>
    </row>
    <row r="1272" spans="4:4">
      <c r="D1272" s="238"/>
    </row>
    <row r="1273" spans="4:4">
      <c r="D1273" s="238"/>
    </row>
    <row r="1274" spans="4:4">
      <c r="D1274" s="238"/>
    </row>
    <row r="1275" spans="4:4">
      <c r="D1275" s="238"/>
    </row>
    <row r="1276" spans="4:4">
      <c r="D1276" s="238"/>
    </row>
    <row r="1277" spans="4:4">
      <c r="D1277" s="238"/>
    </row>
    <row r="1278" spans="4:4">
      <c r="D1278" s="238"/>
    </row>
    <row r="1279" spans="4:4">
      <c r="D1279" s="238"/>
    </row>
    <row r="1280" spans="4:4">
      <c r="D1280" s="238"/>
    </row>
    <row r="1281" spans="4:4">
      <c r="D1281" s="238"/>
    </row>
    <row r="1282" spans="4:4">
      <c r="D1282" s="238"/>
    </row>
    <row r="1283" spans="4:4">
      <c r="D1283" s="238"/>
    </row>
    <row r="1284" spans="4:4">
      <c r="D1284" s="238"/>
    </row>
    <row r="1285" spans="4:4">
      <c r="D1285" s="238"/>
    </row>
    <row r="1286" spans="4:4">
      <c r="D1286" s="238"/>
    </row>
    <row r="1287" spans="4:4">
      <c r="D1287" s="238"/>
    </row>
    <row r="1288" spans="4:4">
      <c r="D1288" s="238"/>
    </row>
    <row r="1289" spans="4:4">
      <c r="D1289" s="238"/>
    </row>
    <row r="1290" spans="4:4">
      <c r="D1290" s="238"/>
    </row>
    <row r="1291" spans="4:4">
      <c r="D1291" s="238"/>
    </row>
    <row r="1292" spans="4:4">
      <c r="D1292" s="238"/>
    </row>
    <row r="1293" spans="4:4">
      <c r="D1293" s="238"/>
    </row>
    <row r="1294" spans="4:4">
      <c r="D1294" s="238"/>
    </row>
    <row r="1295" spans="4:4">
      <c r="D1295" s="238"/>
    </row>
    <row r="1296" spans="4:4">
      <c r="D1296" s="238"/>
    </row>
    <row r="1297" spans="4:4">
      <c r="D1297" s="238"/>
    </row>
    <row r="1298" spans="4:4">
      <c r="D1298" s="238"/>
    </row>
    <row r="1299" spans="4:4">
      <c r="D1299" s="238"/>
    </row>
    <row r="1300" spans="4:4">
      <c r="D1300" s="238"/>
    </row>
    <row r="1301" spans="4:4">
      <c r="D1301" s="238"/>
    </row>
    <row r="1302" spans="4:4">
      <c r="D1302" s="238"/>
    </row>
    <row r="1303" spans="4:4">
      <c r="D1303" s="238"/>
    </row>
    <row r="1304" spans="4:4">
      <c r="D1304" s="238"/>
    </row>
    <row r="1305" spans="4:4">
      <c r="D1305" s="238"/>
    </row>
    <row r="1306" spans="4:4">
      <c r="D1306" s="238"/>
    </row>
    <row r="1307" spans="4:4">
      <c r="D1307" s="238"/>
    </row>
    <row r="1308" spans="4:4">
      <c r="D1308" s="238"/>
    </row>
    <row r="1309" spans="4:4">
      <c r="D1309" s="238"/>
    </row>
    <row r="1310" spans="4:4">
      <c r="D1310" s="238"/>
    </row>
    <row r="1311" spans="4:4">
      <c r="D1311" s="238"/>
    </row>
    <row r="1312" spans="4:4">
      <c r="D1312" s="238"/>
    </row>
    <row r="1313" spans="4:4">
      <c r="D1313" s="238"/>
    </row>
    <row r="1314" spans="4:4">
      <c r="D1314" s="238"/>
    </row>
    <row r="1315" spans="4:4">
      <c r="D1315" s="238"/>
    </row>
    <row r="1316" spans="4:4">
      <c r="D1316" s="238"/>
    </row>
    <row r="1317" spans="4:4">
      <c r="D1317" s="238"/>
    </row>
    <row r="1318" spans="4:4">
      <c r="D1318" s="238"/>
    </row>
    <row r="1319" spans="4:4">
      <c r="D1319" s="238"/>
    </row>
    <row r="1320" spans="4:4">
      <c r="D1320" s="238"/>
    </row>
    <row r="1321" spans="4:4">
      <c r="D1321" s="238"/>
    </row>
    <row r="1322" spans="4:4">
      <c r="D1322" s="238"/>
    </row>
    <row r="1323" spans="4:4">
      <c r="D1323" s="238"/>
    </row>
    <row r="1324" spans="4:4">
      <c r="D1324" s="238"/>
    </row>
    <row r="1325" spans="4:4">
      <c r="D1325" s="238"/>
    </row>
    <row r="1326" spans="4:4">
      <c r="D1326" s="238"/>
    </row>
    <row r="1327" spans="4:4">
      <c r="D1327" s="238"/>
    </row>
    <row r="1328" spans="4:4">
      <c r="D1328" s="238"/>
    </row>
    <row r="1329" spans="4:4">
      <c r="D1329" s="238"/>
    </row>
    <row r="1330" spans="4:4">
      <c r="D1330" s="238"/>
    </row>
    <row r="1331" spans="4:4">
      <c r="D1331" s="238"/>
    </row>
    <row r="1332" spans="4:4">
      <c r="D1332" s="238"/>
    </row>
    <row r="1333" spans="4:4">
      <c r="D1333" s="238"/>
    </row>
    <row r="1334" spans="4:4">
      <c r="D1334" s="238"/>
    </row>
    <row r="1335" spans="4:4">
      <c r="D1335" s="238"/>
    </row>
    <row r="1336" spans="4:4">
      <c r="D1336" s="238"/>
    </row>
    <row r="1337" spans="4:4">
      <c r="D1337" s="238"/>
    </row>
    <row r="1338" spans="4:4">
      <c r="D1338" s="238"/>
    </row>
    <row r="1339" spans="4:4">
      <c r="D1339" s="238"/>
    </row>
    <row r="1340" spans="4:4">
      <c r="D1340" s="238"/>
    </row>
    <row r="1341" spans="4:4">
      <c r="D1341" s="238"/>
    </row>
    <row r="1342" spans="4:4">
      <c r="D1342" s="238"/>
    </row>
    <row r="1343" spans="4:4">
      <c r="D1343" s="238"/>
    </row>
    <row r="1344" spans="4:4">
      <c r="D1344" s="238"/>
    </row>
    <row r="1345" spans="4:4">
      <c r="D1345" s="238"/>
    </row>
    <row r="1346" spans="4:4">
      <c r="D1346" s="238"/>
    </row>
    <row r="1347" spans="4:4">
      <c r="D1347" s="238"/>
    </row>
    <row r="1348" spans="4:4">
      <c r="D1348" s="238"/>
    </row>
    <row r="1349" spans="4:4">
      <c r="D1349" s="238"/>
    </row>
    <row r="1350" spans="4:4">
      <c r="D1350" s="238"/>
    </row>
    <row r="1351" spans="4:4">
      <c r="D1351" s="238"/>
    </row>
    <row r="1352" spans="4:4">
      <c r="D1352" s="238"/>
    </row>
    <row r="1353" spans="4:4">
      <c r="D1353" s="238"/>
    </row>
    <row r="1354" spans="4:4">
      <c r="D1354" s="238"/>
    </row>
    <row r="1355" spans="4:4">
      <c r="D1355" s="238"/>
    </row>
    <row r="1356" spans="4:4">
      <c r="D1356" s="238"/>
    </row>
    <row r="1357" spans="4:4">
      <c r="D1357" s="238"/>
    </row>
    <row r="1358" spans="4:4">
      <c r="D1358" s="238"/>
    </row>
    <row r="1359" spans="4:4">
      <c r="D1359" s="238"/>
    </row>
    <row r="1360" spans="4:4">
      <c r="D1360" s="238"/>
    </row>
    <row r="1361" spans="4:4">
      <c r="D1361" s="238"/>
    </row>
    <row r="1362" spans="4:4">
      <c r="D1362" s="238"/>
    </row>
    <row r="1363" spans="4:4">
      <c r="D1363" s="238"/>
    </row>
    <row r="1364" spans="4:4">
      <c r="D1364" s="238"/>
    </row>
    <row r="1365" spans="4:4">
      <c r="D1365" s="238"/>
    </row>
    <row r="1366" spans="4:4">
      <c r="D1366" s="238"/>
    </row>
    <row r="1367" spans="4:4">
      <c r="D1367" s="238"/>
    </row>
    <row r="1368" spans="4:4">
      <c r="D1368" s="238"/>
    </row>
    <row r="1369" spans="4:4">
      <c r="D1369" s="238"/>
    </row>
    <row r="1370" spans="4:4">
      <c r="D1370" s="238"/>
    </row>
    <row r="1371" spans="4:4">
      <c r="D1371" s="238"/>
    </row>
    <row r="1372" spans="4:4">
      <c r="D1372" s="238"/>
    </row>
    <row r="1373" spans="4:4">
      <c r="D1373" s="238"/>
    </row>
    <row r="1374" spans="4:4">
      <c r="D1374" s="238"/>
    </row>
    <row r="1375" spans="4:4">
      <c r="D1375" s="238"/>
    </row>
    <row r="1376" spans="4:4">
      <c r="D1376" s="238"/>
    </row>
    <row r="1377" spans="4:4">
      <c r="D1377" s="238"/>
    </row>
    <row r="1378" spans="4:4">
      <c r="D1378" s="238"/>
    </row>
    <row r="1379" spans="4:4">
      <c r="D1379" s="238"/>
    </row>
    <row r="1380" spans="4:4">
      <c r="D1380" s="238"/>
    </row>
    <row r="1381" spans="4:4">
      <c r="D1381" s="238"/>
    </row>
    <row r="1382" spans="4:4">
      <c r="D1382" s="238"/>
    </row>
    <row r="1383" spans="4:4">
      <c r="D1383" s="238"/>
    </row>
    <row r="1384" spans="4:4">
      <c r="D1384" s="238"/>
    </row>
    <row r="1385" spans="4:4">
      <c r="D1385" s="238"/>
    </row>
    <row r="1386" spans="4:4">
      <c r="D1386" s="238"/>
    </row>
    <row r="1387" spans="4:4">
      <c r="D1387" s="238"/>
    </row>
    <row r="1388" spans="4:4">
      <c r="D1388" s="238"/>
    </row>
    <row r="1389" spans="4:4">
      <c r="D1389" s="238"/>
    </row>
    <row r="1390" spans="4:4">
      <c r="D1390" s="238"/>
    </row>
    <row r="1391" spans="4:4">
      <c r="D1391" s="238"/>
    </row>
    <row r="1392" spans="4:4">
      <c r="D1392" s="238"/>
    </row>
    <row r="1393" spans="4:4">
      <c r="D1393" s="238"/>
    </row>
    <row r="1394" spans="4:4">
      <c r="D1394" s="238"/>
    </row>
    <row r="1395" spans="4:4">
      <c r="D1395" s="238"/>
    </row>
    <row r="1396" spans="4:4">
      <c r="D1396" s="238"/>
    </row>
    <row r="1397" spans="4:4">
      <c r="D1397" s="238"/>
    </row>
    <row r="1398" spans="4:4">
      <c r="D1398" s="238"/>
    </row>
    <row r="1399" spans="4:4">
      <c r="D1399" s="238"/>
    </row>
    <row r="1400" spans="4:4">
      <c r="D1400" s="238"/>
    </row>
    <row r="1401" spans="4:4">
      <c r="D1401" s="238"/>
    </row>
    <row r="1402" spans="4:4">
      <c r="D1402" s="238"/>
    </row>
    <row r="1403" spans="4:4">
      <c r="D1403" s="238"/>
    </row>
    <row r="1404" spans="4:4">
      <c r="D1404" s="238"/>
    </row>
    <row r="1405" spans="4:4">
      <c r="D1405" s="238"/>
    </row>
    <row r="1406" spans="4:4">
      <c r="D1406" s="238"/>
    </row>
    <row r="1407" spans="4:4">
      <c r="D1407" s="238"/>
    </row>
    <row r="1408" spans="4:4">
      <c r="D1408" s="238"/>
    </row>
    <row r="1409" spans="4:4">
      <c r="D1409" s="238"/>
    </row>
    <row r="1410" spans="4:4">
      <c r="D1410" s="238"/>
    </row>
    <row r="1411" spans="4:4">
      <c r="D1411" s="238"/>
    </row>
    <row r="1412" spans="4:4">
      <c r="D1412" s="238"/>
    </row>
    <row r="1413" spans="4:4">
      <c r="D1413" s="238"/>
    </row>
    <row r="1414" spans="4:4">
      <c r="D1414" s="238"/>
    </row>
    <row r="1415" spans="4:4">
      <c r="D1415" s="238"/>
    </row>
    <row r="1416" spans="4:4">
      <c r="D1416" s="238"/>
    </row>
    <row r="1417" spans="4:4">
      <c r="D1417" s="238"/>
    </row>
    <row r="1418" spans="4:4">
      <c r="D1418" s="238"/>
    </row>
    <row r="1419" spans="4:4">
      <c r="D1419" s="238"/>
    </row>
    <row r="1420" spans="4:4">
      <c r="D1420" s="238"/>
    </row>
    <row r="1421" spans="4:4">
      <c r="D1421" s="238"/>
    </row>
    <row r="1422" spans="4:4">
      <c r="D1422" s="238"/>
    </row>
    <row r="1423" spans="4:4">
      <c r="D1423" s="238"/>
    </row>
    <row r="1424" spans="4:4">
      <c r="D1424" s="238"/>
    </row>
    <row r="1425" spans="4:4">
      <c r="D1425" s="238"/>
    </row>
    <row r="1426" spans="4:4">
      <c r="D1426" s="238"/>
    </row>
    <row r="1427" spans="4:4">
      <c r="D1427" s="238"/>
    </row>
    <row r="1428" spans="4:4">
      <c r="D1428" s="238"/>
    </row>
    <row r="1429" spans="4:4">
      <c r="D1429" s="238"/>
    </row>
    <row r="1430" spans="4:4">
      <c r="D1430" s="238"/>
    </row>
    <row r="1431" spans="4:4">
      <c r="D1431" s="238"/>
    </row>
    <row r="1432" spans="4:4">
      <c r="D1432" s="238"/>
    </row>
    <row r="1433" spans="4:4">
      <c r="D1433" s="238"/>
    </row>
    <row r="1434" spans="4:4">
      <c r="D1434" s="238"/>
    </row>
    <row r="1435" spans="4:4">
      <c r="D1435" s="238"/>
    </row>
    <row r="1436" spans="4:4">
      <c r="D1436" s="238"/>
    </row>
    <row r="1437" spans="4:4">
      <c r="D1437" s="238"/>
    </row>
    <row r="1438" spans="4:4">
      <c r="D1438" s="238"/>
    </row>
    <row r="1439" spans="4:4">
      <c r="D1439" s="238"/>
    </row>
    <row r="1440" spans="4:4">
      <c r="D1440" s="238"/>
    </row>
    <row r="1441" spans="4:4">
      <c r="D1441" s="238"/>
    </row>
    <row r="1442" spans="4:4">
      <c r="D1442" s="238"/>
    </row>
    <row r="1443" spans="4:4">
      <c r="D1443" s="238"/>
    </row>
    <row r="1444" spans="4:4">
      <c r="D1444" s="238"/>
    </row>
    <row r="1445" spans="4:4">
      <c r="D1445" s="238"/>
    </row>
    <row r="1446" spans="4:4">
      <c r="D1446" s="238"/>
    </row>
    <row r="1447" spans="4:4">
      <c r="D1447" s="238"/>
    </row>
    <row r="1448" spans="4:4">
      <c r="D1448" s="238"/>
    </row>
    <row r="1449" spans="4:4">
      <c r="D1449" s="238"/>
    </row>
    <row r="1450" spans="4:4">
      <c r="D1450" s="238"/>
    </row>
    <row r="1451" spans="4:4">
      <c r="D1451" s="238"/>
    </row>
    <row r="1452" spans="4:4">
      <c r="D1452" s="238"/>
    </row>
    <row r="1453" spans="4:4">
      <c r="D1453" s="238"/>
    </row>
    <row r="1454" spans="4:4">
      <c r="D1454" s="238"/>
    </row>
    <row r="1455" spans="4:4">
      <c r="D1455" s="238"/>
    </row>
    <row r="1456" spans="4:4">
      <c r="D1456" s="238"/>
    </row>
    <row r="1457" spans="4:4">
      <c r="D1457" s="238"/>
    </row>
    <row r="1458" spans="4:4">
      <c r="D1458" s="238"/>
    </row>
    <row r="1459" spans="4:4">
      <c r="D1459" s="238"/>
    </row>
    <row r="1460" spans="4:4">
      <c r="D1460" s="238"/>
    </row>
    <row r="1461" spans="4:4">
      <c r="D1461" s="238"/>
    </row>
    <row r="1462" spans="4:4">
      <c r="D1462" s="238"/>
    </row>
    <row r="1463" spans="4:4">
      <c r="D1463" s="238"/>
    </row>
    <row r="1464" spans="4:4">
      <c r="D1464" s="238"/>
    </row>
    <row r="1465" spans="4:4">
      <c r="D1465" s="238"/>
    </row>
    <row r="1466" spans="4:4">
      <c r="D1466" s="238"/>
    </row>
    <row r="1467" spans="4:4">
      <c r="D1467" s="238"/>
    </row>
    <row r="1468" spans="4:4">
      <c r="D1468" s="238"/>
    </row>
    <row r="1469" spans="4:4">
      <c r="D1469" s="238"/>
    </row>
    <row r="1470" spans="4:4">
      <c r="D1470" s="238"/>
    </row>
    <row r="1471" spans="4:4">
      <c r="D1471" s="238"/>
    </row>
    <row r="1472" spans="4:4">
      <c r="D1472" s="238"/>
    </row>
    <row r="1473" spans="4:4">
      <c r="D1473" s="238"/>
    </row>
    <row r="1474" spans="4:4">
      <c r="D1474" s="238"/>
    </row>
    <row r="1475" spans="4:4">
      <c r="D1475" s="238"/>
    </row>
    <row r="1476" spans="4:4">
      <c r="D1476" s="238"/>
    </row>
    <row r="1477" spans="4:4">
      <c r="D1477" s="238"/>
    </row>
    <row r="1478" spans="4:4">
      <c r="D1478" s="238"/>
    </row>
    <row r="1479" spans="4:4">
      <c r="D1479" s="238"/>
    </row>
    <row r="1480" spans="4:4">
      <c r="D1480" s="238"/>
    </row>
    <row r="1481" spans="4:4">
      <c r="D1481" s="238"/>
    </row>
    <row r="1482" spans="4:4">
      <c r="D1482" s="238"/>
    </row>
    <row r="1483" spans="4:4">
      <c r="D1483" s="238"/>
    </row>
    <row r="1484" spans="4:4">
      <c r="D1484" s="238"/>
    </row>
    <row r="1485" spans="4:4">
      <c r="D1485" s="238"/>
    </row>
    <row r="1486" spans="4:4">
      <c r="D1486" s="238"/>
    </row>
    <row r="1487" spans="4:4">
      <c r="D1487" s="238"/>
    </row>
    <row r="1488" spans="4:4">
      <c r="D1488" s="238"/>
    </row>
    <row r="1489" spans="4:4">
      <c r="D1489" s="238"/>
    </row>
    <row r="1490" spans="4:4">
      <c r="D1490" s="238"/>
    </row>
    <row r="1491" spans="4:4">
      <c r="D1491" s="238"/>
    </row>
    <row r="1492" spans="4:4">
      <c r="D1492" s="238"/>
    </row>
    <row r="1493" spans="4:4">
      <c r="D1493" s="238"/>
    </row>
    <row r="1494" spans="4:4">
      <c r="D1494" s="238"/>
    </row>
    <row r="1495" spans="4:4">
      <c r="D1495" s="238"/>
    </row>
    <row r="1496" spans="4:4">
      <c r="D1496" s="238"/>
    </row>
    <row r="1497" spans="4:4">
      <c r="D1497" s="238"/>
    </row>
    <row r="1498" spans="4:4">
      <c r="D1498" s="238"/>
    </row>
    <row r="1499" spans="4:4">
      <c r="D1499" s="238"/>
    </row>
    <row r="1500" spans="4:4">
      <c r="D1500" s="238"/>
    </row>
    <row r="1501" spans="4:4">
      <c r="D1501" s="238"/>
    </row>
    <row r="1502" spans="4:4">
      <c r="D1502" s="238"/>
    </row>
    <row r="1503" spans="4:4">
      <c r="D1503" s="238"/>
    </row>
    <row r="1504" spans="4:4">
      <c r="D1504" s="238"/>
    </row>
    <row r="1505" spans="4:4">
      <c r="D1505" s="238"/>
    </row>
    <row r="1506" spans="4:4">
      <c r="D1506" s="238"/>
    </row>
    <row r="1507" spans="4:4">
      <c r="D1507" s="238"/>
    </row>
    <row r="1508" spans="4:4">
      <c r="D1508" s="238"/>
    </row>
    <row r="1509" spans="4:4">
      <c r="D1509" s="238"/>
    </row>
    <row r="1510" spans="4:4">
      <c r="D1510" s="238"/>
    </row>
    <row r="1511" spans="4:4">
      <c r="D1511" s="238"/>
    </row>
    <row r="1512" spans="4:4">
      <c r="D1512" s="238"/>
    </row>
    <row r="1513" spans="4:4">
      <c r="D1513" s="238"/>
    </row>
    <row r="1514" spans="4:4">
      <c r="D1514" s="238"/>
    </row>
    <row r="1515" spans="4:4">
      <c r="D1515" s="238"/>
    </row>
    <row r="1516" spans="4:4">
      <c r="D1516" s="238"/>
    </row>
    <row r="1517" spans="4:4">
      <c r="D1517" s="238"/>
    </row>
    <row r="1518" spans="4:4">
      <c r="D1518" s="238"/>
    </row>
    <row r="1519" spans="4:4">
      <c r="D1519" s="238"/>
    </row>
    <row r="1520" spans="4:4">
      <c r="D1520" s="238"/>
    </row>
    <row r="1521" spans="4:4">
      <c r="D1521" s="238"/>
    </row>
    <row r="1522" spans="4:4">
      <c r="D1522" s="238"/>
    </row>
    <row r="1523" spans="4:4">
      <c r="D1523" s="238"/>
    </row>
    <row r="1524" spans="4:4">
      <c r="D1524" s="238"/>
    </row>
    <row r="1525" spans="4:4">
      <c r="D1525" s="238"/>
    </row>
    <row r="1526" spans="4:4">
      <c r="D1526" s="238"/>
    </row>
    <row r="1527" spans="4:4">
      <c r="D1527" s="238"/>
    </row>
    <row r="1528" spans="4:4">
      <c r="D1528" s="238"/>
    </row>
    <row r="1529" spans="4:4">
      <c r="D1529" s="238"/>
    </row>
    <row r="1530" spans="4:4">
      <c r="D1530" s="238"/>
    </row>
    <row r="1531" spans="4:4">
      <c r="D1531" s="238"/>
    </row>
    <row r="1532" spans="4:4">
      <c r="D1532" s="238"/>
    </row>
    <row r="1533" spans="4:4">
      <c r="D1533" s="238"/>
    </row>
    <row r="1534" spans="4:4">
      <c r="D1534" s="238"/>
    </row>
    <row r="1535" spans="4:4">
      <c r="D1535" s="238"/>
    </row>
    <row r="1536" spans="4:4">
      <c r="D1536" s="238"/>
    </row>
    <row r="1537" spans="4:4">
      <c r="D1537" s="238"/>
    </row>
    <row r="1538" spans="4:4">
      <c r="D1538" s="238"/>
    </row>
    <row r="1539" spans="4:4">
      <c r="D1539" s="238"/>
    </row>
    <row r="1540" spans="4:4">
      <c r="D1540" s="238"/>
    </row>
    <row r="1541" spans="4:4">
      <c r="D1541" s="238"/>
    </row>
    <row r="1542" spans="4:4">
      <c r="D1542" s="238"/>
    </row>
    <row r="1543" spans="4:4">
      <c r="D1543" s="238"/>
    </row>
    <row r="1544" spans="4:4">
      <c r="D1544" s="238"/>
    </row>
    <row r="1545" spans="4:4">
      <c r="D1545" s="238"/>
    </row>
    <row r="1546" spans="4:4">
      <c r="D1546" s="238"/>
    </row>
    <row r="1547" spans="4:4">
      <c r="D1547" s="238"/>
    </row>
    <row r="1548" spans="4:4">
      <c r="D1548" s="238"/>
    </row>
    <row r="1549" spans="4:4">
      <c r="D1549" s="238"/>
    </row>
    <row r="1550" spans="4:4">
      <c r="D1550" s="238"/>
    </row>
    <row r="1551" spans="4:4">
      <c r="D1551" s="238"/>
    </row>
    <row r="1552" spans="4:4">
      <c r="D1552" s="238"/>
    </row>
    <row r="1553" spans="4:4">
      <c r="D1553" s="238"/>
    </row>
    <row r="1554" spans="4:4">
      <c r="D1554" s="238"/>
    </row>
    <row r="1555" spans="4:4">
      <c r="D1555" s="238"/>
    </row>
    <row r="1556" spans="4:4">
      <c r="D1556" s="238"/>
    </row>
    <row r="1557" spans="4:4">
      <c r="D1557" s="238"/>
    </row>
    <row r="1558" spans="4:4">
      <c r="D1558" s="238"/>
    </row>
    <row r="1559" spans="4:4">
      <c r="D1559" s="238"/>
    </row>
    <row r="1560" spans="4:4">
      <c r="D1560" s="238"/>
    </row>
    <row r="1561" spans="4:4">
      <c r="D1561" s="238"/>
    </row>
    <row r="1562" spans="4:4">
      <c r="D1562" s="238"/>
    </row>
    <row r="1563" spans="4:4">
      <c r="D1563" s="238"/>
    </row>
    <row r="1564" spans="4:4">
      <c r="D1564" s="238"/>
    </row>
    <row r="1565" spans="4:4">
      <c r="D1565" s="238"/>
    </row>
    <row r="1566" spans="4:4">
      <c r="D1566" s="238"/>
    </row>
    <row r="1567" spans="4:4">
      <c r="D1567" s="238"/>
    </row>
    <row r="1568" spans="4:4">
      <c r="D1568" s="238"/>
    </row>
    <row r="1569" spans="4:4">
      <c r="D1569" s="238"/>
    </row>
    <row r="1570" spans="4:4">
      <c r="D1570" s="238"/>
    </row>
    <row r="1571" spans="4:4">
      <c r="D1571" s="238"/>
    </row>
    <row r="1572" spans="4:4">
      <c r="D1572" s="238"/>
    </row>
    <row r="1573" spans="4:4">
      <c r="D1573" s="238"/>
    </row>
    <row r="1574" spans="4:4">
      <c r="D1574" s="238"/>
    </row>
    <row r="1575" spans="4:4">
      <c r="D1575" s="238"/>
    </row>
    <row r="1576" spans="4:4">
      <c r="D1576" s="238"/>
    </row>
    <row r="1577" spans="4:4">
      <c r="D1577" s="238"/>
    </row>
    <row r="1578" spans="4:4">
      <c r="D1578" s="238"/>
    </row>
    <row r="1579" spans="4:4">
      <c r="D1579" s="238"/>
    </row>
    <row r="1580" spans="4:4">
      <c r="D1580" s="238"/>
    </row>
    <row r="1581" spans="4:4">
      <c r="D1581" s="238"/>
    </row>
    <row r="1582" spans="4:4">
      <c r="D1582" s="238"/>
    </row>
    <row r="1583" spans="4:4">
      <c r="D1583" s="238"/>
    </row>
    <row r="1584" spans="4:4">
      <c r="D1584" s="238"/>
    </row>
    <row r="1585" spans="4:4">
      <c r="D1585" s="238"/>
    </row>
    <row r="1586" spans="4:4">
      <c r="D1586" s="238"/>
    </row>
    <row r="1587" spans="4:4">
      <c r="D1587" s="238"/>
    </row>
    <row r="1588" spans="4:4">
      <c r="D1588" s="238"/>
    </row>
    <row r="1589" spans="4:4">
      <c r="D1589" s="238"/>
    </row>
    <row r="1590" spans="4:4">
      <c r="D1590" s="238"/>
    </row>
    <row r="1591" spans="4:4">
      <c r="D1591" s="238"/>
    </row>
    <row r="1592" spans="4:4">
      <c r="D1592" s="238"/>
    </row>
    <row r="1593" spans="4:4">
      <c r="D1593" s="238"/>
    </row>
    <row r="1594" spans="4:4">
      <c r="D1594" s="238"/>
    </row>
    <row r="1595" spans="4:4">
      <c r="D1595" s="238"/>
    </row>
    <row r="1596" spans="4:4">
      <c r="D1596" s="238"/>
    </row>
    <row r="1597" spans="4:4">
      <c r="D1597" s="238"/>
    </row>
    <row r="1598" spans="4:4">
      <c r="D1598" s="238"/>
    </row>
    <row r="1599" spans="4:4">
      <c r="D1599" s="238"/>
    </row>
    <row r="1600" spans="4:4">
      <c r="D1600" s="238"/>
    </row>
    <row r="1601" spans="4:4">
      <c r="D1601" s="238"/>
    </row>
    <row r="1602" spans="4:4">
      <c r="D1602" s="238"/>
    </row>
    <row r="1603" spans="4:4">
      <c r="D1603" s="238"/>
    </row>
    <row r="1604" spans="4:4">
      <c r="D1604" s="238"/>
    </row>
    <row r="1605" spans="4:4">
      <c r="D1605" s="238"/>
    </row>
    <row r="1606" spans="4:4">
      <c r="D1606" s="238"/>
    </row>
    <row r="1607" spans="4:4">
      <c r="D1607" s="238"/>
    </row>
    <row r="1608" spans="4:4">
      <c r="D1608" s="238"/>
    </row>
    <row r="1609" spans="4:4">
      <c r="D1609" s="238"/>
    </row>
    <row r="1610" spans="4:4">
      <c r="D1610" s="238"/>
    </row>
    <row r="1611" spans="4:4">
      <c r="D1611" s="238"/>
    </row>
    <row r="1612" spans="4:4">
      <c r="D1612" s="238"/>
    </row>
    <row r="1613" spans="4:4">
      <c r="D1613" s="238"/>
    </row>
    <row r="1614" spans="4:4">
      <c r="D1614" s="238"/>
    </row>
    <row r="1615" spans="4:4">
      <c r="D1615" s="238"/>
    </row>
    <row r="1616" spans="4:4">
      <c r="D1616" s="238"/>
    </row>
    <row r="1617" spans="4:4">
      <c r="D1617" s="238"/>
    </row>
    <row r="1618" spans="4:4">
      <c r="D1618" s="238"/>
    </row>
    <row r="1619" spans="4:4">
      <c r="D1619" s="238"/>
    </row>
    <row r="1620" spans="4:4">
      <c r="D1620" s="238"/>
    </row>
    <row r="1621" spans="4:4">
      <c r="D1621" s="238"/>
    </row>
    <row r="1622" spans="4:4">
      <c r="D1622" s="238"/>
    </row>
    <row r="1623" spans="4:4">
      <c r="D1623" s="238"/>
    </row>
    <row r="1624" spans="4:4">
      <c r="D1624" s="238"/>
    </row>
    <row r="1625" spans="4:4">
      <c r="D1625" s="238"/>
    </row>
    <row r="1626" spans="4:4">
      <c r="D1626" s="238"/>
    </row>
    <row r="1627" spans="4:4">
      <c r="D1627" s="238"/>
    </row>
    <row r="1628" spans="4:4">
      <c r="D1628" s="238"/>
    </row>
    <row r="1629" spans="4:4">
      <c r="D1629" s="238"/>
    </row>
    <row r="1630" spans="4:4">
      <c r="D1630" s="238"/>
    </row>
    <row r="1631" spans="4:4">
      <c r="D1631" s="238"/>
    </row>
    <row r="1632" spans="4:4">
      <c r="D1632" s="238"/>
    </row>
    <row r="1633" spans="4:4">
      <c r="D1633" s="238"/>
    </row>
    <row r="1634" spans="4:4">
      <c r="D1634" s="238"/>
    </row>
    <row r="1635" spans="4:4">
      <c r="D1635" s="238"/>
    </row>
    <row r="1636" spans="4:4">
      <c r="D1636" s="238"/>
    </row>
    <row r="1637" spans="4:4">
      <c r="D1637" s="238"/>
    </row>
    <row r="1638" spans="4:4">
      <c r="D1638" s="238"/>
    </row>
    <row r="1639" spans="4:4">
      <c r="D1639" s="238"/>
    </row>
    <row r="1640" spans="4:4">
      <c r="D1640" s="238"/>
    </row>
    <row r="1641" spans="4:4">
      <c r="D1641" s="238"/>
    </row>
    <row r="1642" spans="4:4">
      <c r="D1642" s="238"/>
    </row>
    <row r="1643" spans="4:4">
      <c r="D1643" s="238"/>
    </row>
    <row r="1644" spans="4:4">
      <c r="D1644" s="238"/>
    </row>
    <row r="1645" spans="4:4">
      <c r="D1645" s="238"/>
    </row>
    <row r="1646" spans="4:4">
      <c r="D1646" s="238"/>
    </row>
    <row r="1647" spans="4:4">
      <c r="D1647" s="238"/>
    </row>
    <row r="1648" spans="4:4">
      <c r="D1648" s="238"/>
    </row>
    <row r="1649" spans="4:4">
      <c r="D1649" s="238"/>
    </row>
    <row r="1650" spans="4:4">
      <c r="D1650" s="238"/>
    </row>
    <row r="1651" spans="4:4">
      <c r="D1651" s="238"/>
    </row>
    <row r="1652" spans="4:4">
      <c r="D1652" s="238"/>
    </row>
    <row r="1653" spans="4:4">
      <c r="D1653" s="238"/>
    </row>
    <row r="1654" spans="4:4">
      <c r="D1654" s="238"/>
    </row>
    <row r="1655" spans="4:4">
      <c r="D1655" s="238"/>
    </row>
    <row r="1656" spans="4:4">
      <c r="D1656" s="238"/>
    </row>
    <row r="1657" spans="4:4">
      <c r="D1657" s="238"/>
    </row>
    <row r="1658" spans="4:4">
      <c r="D1658" s="238"/>
    </row>
    <row r="1659" spans="4:4">
      <c r="D1659" s="238"/>
    </row>
    <row r="1660" spans="4:4">
      <c r="D1660" s="238"/>
    </row>
    <row r="1661" spans="4:4">
      <c r="D1661" s="238"/>
    </row>
    <row r="1662" spans="4:4">
      <c r="D1662" s="238"/>
    </row>
    <row r="1663" spans="4:4">
      <c r="D1663" s="238"/>
    </row>
    <row r="1664" spans="4:4">
      <c r="D1664" s="238"/>
    </row>
    <row r="1665" spans="4:4">
      <c r="D1665" s="238"/>
    </row>
    <row r="1666" spans="4:4">
      <c r="D1666" s="238"/>
    </row>
    <row r="1667" spans="4:4">
      <c r="D1667" s="238"/>
    </row>
    <row r="1668" spans="4:4">
      <c r="D1668" s="238"/>
    </row>
    <row r="1669" spans="4:4">
      <c r="D1669" s="238"/>
    </row>
    <row r="1670" spans="4:4">
      <c r="D1670" s="238"/>
    </row>
    <row r="1671" spans="4:4">
      <c r="D1671" s="238"/>
    </row>
    <row r="1672" spans="4:4">
      <c r="D1672" s="238"/>
    </row>
    <row r="1673" spans="4:4">
      <c r="D1673" s="238"/>
    </row>
    <row r="1674" spans="4:4">
      <c r="D1674" s="238"/>
    </row>
    <row r="1675" spans="4:4">
      <c r="D1675" s="238"/>
    </row>
    <row r="1676" spans="4:4">
      <c r="D1676" s="238"/>
    </row>
    <row r="1677" spans="4:4">
      <c r="D1677" s="238"/>
    </row>
    <row r="1678" spans="4:4">
      <c r="D1678" s="238"/>
    </row>
    <row r="1679" spans="4:4">
      <c r="D1679" s="238"/>
    </row>
    <row r="1680" spans="4:4">
      <c r="D1680" s="238"/>
    </row>
    <row r="1681" spans="4:4">
      <c r="D1681" s="238"/>
    </row>
    <row r="1682" spans="4:4">
      <c r="D1682" s="238"/>
    </row>
    <row r="1683" spans="4:4">
      <c r="D1683" s="238"/>
    </row>
    <row r="1684" spans="4:4">
      <c r="D1684" s="238"/>
    </row>
    <row r="1685" spans="4:4">
      <c r="D1685" s="238"/>
    </row>
    <row r="1686" spans="4:4">
      <c r="D1686" s="238"/>
    </row>
    <row r="1687" spans="4:4">
      <c r="D1687" s="238"/>
    </row>
    <row r="1688" spans="4:4">
      <c r="D1688" s="238"/>
    </row>
    <row r="1689" spans="4:4">
      <c r="D1689" s="238"/>
    </row>
    <row r="1690" spans="4:4">
      <c r="D1690" s="238"/>
    </row>
    <row r="1691" spans="4:4">
      <c r="D1691" s="238"/>
    </row>
    <row r="1692" spans="4:4">
      <c r="D1692" s="238"/>
    </row>
    <row r="1693" spans="4:4">
      <c r="D1693" s="238"/>
    </row>
    <row r="1694" spans="4:4">
      <c r="D1694" s="238"/>
    </row>
    <row r="1695" spans="4:4">
      <c r="D1695" s="238"/>
    </row>
    <row r="1696" spans="4:4">
      <c r="D1696" s="238"/>
    </row>
    <row r="1697" spans="4:4">
      <c r="D1697" s="238"/>
    </row>
    <row r="1698" spans="4:4">
      <c r="D1698" s="238"/>
    </row>
    <row r="1699" spans="4:4">
      <c r="D1699" s="238"/>
    </row>
    <row r="1700" spans="4:4">
      <c r="D1700" s="238"/>
    </row>
    <row r="1701" spans="4:4">
      <c r="D1701" s="238"/>
    </row>
    <row r="1702" spans="4:4">
      <c r="D1702" s="238"/>
    </row>
    <row r="1703" spans="4:4">
      <c r="D1703" s="238"/>
    </row>
    <row r="1704" spans="4:4">
      <c r="D1704" s="238"/>
    </row>
    <row r="1705" spans="4:4">
      <c r="D1705" s="238"/>
    </row>
    <row r="1706" spans="4:4">
      <c r="D1706" s="238"/>
    </row>
    <row r="1707" spans="4:4">
      <c r="D1707" s="238"/>
    </row>
    <row r="1708" spans="4:4">
      <c r="D1708" s="238"/>
    </row>
    <row r="1709" spans="4:4">
      <c r="D1709" s="238"/>
    </row>
    <row r="1710" spans="4:4">
      <c r="D1710" s="238"/>
    </row>
    <row r="1711" spans="4:4">
      <c r="D1711" s="238"/>
    </row>
    <row r="1712" spans="4:4">
      <c r="D1712" s="238"/>
    </row>
    <row r="1713" spans="4:4">
      <c r="D1713" s="238"/>
    </row>
    <row r="1714" spans="4:4">
      <c r="D1714" s="238"/>
    </row>
    <row r="1715" spans="4:4">
      <c r="D1715" s="238"/>
    </row>
    <row r="1716" spans="4:4">
      <c r="D1716" s="238"/>
    </row>
    <row r="1717" spans="4:4">
      <c r="D1717" s="238"/>
    </row>
    <row r="1718" spans="4:4">
      <c r="D1718" s="238"/>
    </row>
    <row r="1719" spans="4:4">
      <c r="D1719" s="238"/>
    </row>
    <row r="1720" spans="4:4">
      <c r="D1720" s="238"/>
    </row>
    <row r="1721" spans="4:4">
      <c r="D1721" s="238"/>
    </row>
    <row r="1722" spans="4:4">
      <c r="D1722" s="238"/>
    </row>
    <row r="1723" spans="4:4">
      <c r="D1723" s="238"/>
    </row>
    <row r="1724" spans="4:4">
      <c r="D1724" s="238"/>
    </row>
    <row r="1725" spans="4:4">
      <c r="D1725" s="238"/>
    </row>
    <row r="1726" spans="4:4">
      <c r="D1726" s="238"/>
    </row>
    <row r="1727" spans="4:4">
      <c r="D1727" s="238"/>
    </row>
    <row r="1728" spans="4:4">
      <c r="D1728" s="238"/>
    </row>
    <row r="1729" spans="4:4">
      <c r="D1729" s="238"/>
    </row>
    <row r="1730" spans="4:4">
      <c r="D1730" s="238"/>
    </row>
    <row r="1731" spans="4:4">
      <c r="D1731" s="238"/>
    </row>
    <row r="1732" spans="4:4">
      <c r="D1732" s="238"/>
    </row>
    <row r="1733" spans="4:4">
      <c r="D1733" s="238"/>
    </row>
    <row r="1734" spans="4:4">
      <c r="D1734" s="238"/>
    </row>
    <row r="1735" spans="4:4">
      <c r="D1735" s="238"/>
    </row>
    <row r="1736" spans="4:4">
      <c r="D1736" s="238"/>
    </row>
    <row r="1737" spans="4:4">
      <c r="D1737" s="238"/>
    </row>
    <row r="1738" spans="4:4">
      <c r="D1738" s="238"/>
    </row>
    <row r="1739" spans="4:4">
      <c r="D1739" s="238"/>
    </row>
    <row r="1740" spans="4:4">
      <c r="D1740" s="238"/>
    </row>
    <row r="1741" spans="4:4">
      <c r="D1741" s="238"/>
    </row>
    <row r="1742" spans="4:4">
      <c r="D1742" s="238"/>
    </row>
    <row r="1743" spans="4:4">
      <c r="D1743" s="238"/>
    </row>
    <row r="1744" spans="4:4">
      <c r="D1744" s="238"/>
    </row>
    <row r="1745" spans="4:4">
      <c r="D1745" s="238"/>
    </row>
    <row r="1746" spans="4:4">
      <c r="D1746" s="238"/>
    </row>
    <row r="1747" spans="4:4">
      <c r="D1747" s="238"/>
    </row>
    <row r="1748" spans="4:4">
      <c r="D1748" s="238"/>
    </row>
    <row r="1749" spans="4:4">
      <c r="D1749" s="238"/>
    </row>
    <row r="1750" spans="4:4">
      <c r="D1750" s="238"/>
    </row>
    <row r="1751" spans="4:4">
      <c r="D1751" s="238"/>
    </row>
    <row r="1752" spans="4:4">
      <c r="D1752" s="238"/>
    </row>
    <row r="1753" spans="4:4">
      <c r="D1753" s="238"/>
    </row>
    <row r="1754" spans="4:4">
      <c r="D1754" s="238"/>
    </row>
    <row r="1755" spans="4:4">
      <c r="D1755" s="238"/>
    </row>
    <row r="1756" spans="4:4">
      <c r="D1756" s="238"/>
    </row>
    <row r="1757" spans="4:4">
      <c r="D1757" s="238"/>
    </row>
    <row r="1758" spans="4:4">
      <c r="D1758" s="238"/>
    </row>
    <row r="1759" spans="4:4">
      <c r="D1759" s="238"/>
    </row>
    <row r="1760" spans="4:4">
      <c r="D1760" s="238"/>
    </row>
    <row r="1761" spans="4:4">
      <c r="D1761" s="238"/>
    </row>
    <row r="1762" spans="4:4">
      <c r="D1762" s="238"/>
    </row>
    <row r="1763" spans="4:4">
      <c r="D1763" s="238"/>
    </row>
    <row r="1764" spans="4:4">
      <c r="D1764" s="238"/>
    </row>
    <row r="1765" spans="4:4">
      <c r="D1765" s="238"/>
    </row>
    <row r="1766" spans="4:4">
      <c r="D1766" s="238"/>
    </row>
    <row r="1767" spans="4:4">
      <c r="D1767" s="238"/>
    </row>
    <row r="1768" spans="4:4">
      <c r="D1768" s="238"/>
    </row>
    <row r="1769" spans="4:4">
      <c r="D1769" s="238"/>
    </row>
    <row r="1770" spans="4:4">
      <c r="D1770" s="238"/>
    </row>
    <row r="1771" spans="4:4">
      <c r="D1771" s="238"/>
    </row>
    <row r="1772" spans="4:4">
      <c r="D1772" s="238"/>
    </row>
    <row r="1773" spans="4:4">
      <c r="D1773" s="238"/>
    </row>
    <row r="1774" spans="4:4">
      <c r="D1774" s="238"/>
    </row>
    <row r="1775" spans="4:4">
      <c r="D1775" s="238"/>
    </row>
    <row r="1776" spans="4:4">
      <c r="D1776" s="238"/>
    </row>
    <row r="1777" spans="4:4">
      <c r="D1777" s="238"/>
    </row>
    <row r="1778" spans="4:4">
      <c r="D1778" s="238"/>
    </row>
    <row r="1779" spans="4:4">
      <c r="D1779" s="238"/>
    </row>
    <row r="1780" spans="4:4">
      <c r="D1780" s="238"/>
    </row>
    <row r="1781" spans="4:4">
      <c r="D1781" s="238"/>
    </row>
    <row r="1782" spans="4:4">
      <c r="D1782" s="238"/>
    </row>
    <row r="1783" spans="4:4">
      <c r="D1783" s="238"/>
    </row>
    <row r="1784" spans="4:4">
      <c r="D1784" s="238"/>
    </row>
    <row r="1785" spans="4:4">
      <c r="D1785" s="238"/>
    </row>
    <row r="1786" spans="4:4">
      <c r="D1786" s="238"/>
    </row>
    <row r="1787" spans="4:4">
      <c r="D1787" s="238"/>
    </row>
    <row r="1788" spans="4:4">
      <c r="D1788" s="238"/>
    </row>
    <row r="1789" spans="4:4">
      <c r="D1789" s="238"/>
    </row>
    <row r="1790" spans="4:4">
      <c r="D1790" s="238"/>
    </row>
    <row r="1791" spans="4:4">
      <c r="D1791" s="238"/>
    </row>
    <row r="1792" spans="4:4">
      <c r="D1792" s="238"/>
    </row>
    <row r="1793" spans="4:4">
      <c r="D1793" s="238"/>
    </row>
    <row r="1794" spans="4:4">
      <c r="D1794" s="238"/>
    </row>
    <row r="1795" spans="4:4">
      <c r="D1795" s="238"/>
    </row>
    <row r="1796" spans="4:4">
      <c r="D1796" s="238"/>
    </row>
    <row r="1797" spans="4:4">
      <c r="D1797" s="238"/>
    </row>
    <row r="1798" spans="4:4">
      <c r="D1798" s="238"/>
    </row>
    <row r="1799" spans="4:4">
      <c r="D1799" s="238"/>
    </row>
    <row r="1800" spans="4:4">
      <c r="D1800" s="238"/>
    </row>
    <row r="1801" spans="4:4">
      <c r="D1801" s="238"/>
    </row>
    <row r="1802" spans="4:4">
      <c r="D1802" s="238"/>
    </row>
    <row r="1803" spans="4:4">
      <c r="D1803" s="238"/>
    </row>
    <row r="1804" spans="4:4">
      <c r="D1804" s="238"/>
    </row>
    <row r="1805" spans="4:4">
      <c r="D1805" s="238"/>
    </row>
    <row r="1806" spans="4:4">
      <c r="D1806" s="238"/>
    </row>
    <row r="1807" spans="4:4">
      <c r="D1807" s="238"/>
    </row>
    <row r="1808" spans="4:4">
      <c r="D1808" s="238"/>
    </row>
    <row r="1809" spans="4:4">
      <c r="D1809" s="238"/>
    </row>
    <row r="1810" spans="4:4">
      <c r="D1810" s="238"/>
    </row>
    <row r="1811" spans="4:4">
      <c r="D1811" s="238"/>
    </row>
    <row r="1812" spans="4:4">
      <c r="D1812" s="238"/>
    </row>
    <row r="1813" spans="4:4">
      <c r="D1813" s="238"/>
    </row>
    <row r="1814" spans="4:4">
      <c r="D1814" s="238"/>
    </row>
    <row r="1815" spans="4:4">
      <c r="D1815" s="238"/>
    </row>
    <row r="1816" spans="4:4">
      <c r="D1816" s="238"/>
    </row>
    <row r="1817" spans="4:4">
      <c r="D1817" s="238"/>
    </row>
    <row r="1818" spans="4:4">
      <c r="D1818" s="238"/>
    </row>
    <row r="1819" spans="4:4">
      <c r="D1819" s="238"/>
    </row>
    <row r="1820" spans="4:4">
      <c r="D1820" s="238"/>
    </row>
    <row r="1821" spans="4:4">
      <c r="D1821" s="238"/>
    </row>
    <row r="1822" spans="4:4">
      <c r="D1822" s="238"/>
    </row>
    <row r="1823" spans="4:4">
      <c r="D1823" s="238"/>
    </row>
    <row r="1824" spans="4:4">
      <c r="D1824" s="238"/>
    </row>
    <row r="1825" spans="4:4">
      <c r="D1825" s="238"/>
    </row>
    <row r="1826" spans="4:4">
      <c r="D1826" s="238"/>
    </row>
    <row r="1827" spans="4:4">
      <c r="D1827" s="238"/>
    </row>
    <row r="1828" spans="4:4">
      <c r="D1828" s="238"/>
    </row>
    <row r="1829" spans="4:4">
      <c r="D1829" s="238"/>
    </row>
    <row r="1830" spans="4:4">
      <c r="D1830" s="238"/>
    </row>
    <row r="1831" spans="4:4">
      <c r="D1831" s="238"/>
    </row>
    <row r="1832" spans="4:4">
      <c r="D1832" s="238"/>
    </row>
    <row r="1833" spans="4:4">
      <c r="D1833" s="238"/>
    </row>
    <row r="1834" spans="4:4">
      <c r="D1834" s="238"/>
    </row>
    <row r="1835" spans="4:4">
      <c r="D1835" s="238"/>
    </row>
    <row r="1836" spans="4:4">
      <c r="D1836" s="238"/>
    </row>
    <row r="1837" spans="4:4">
      <c r="D1837" s="238"/>
    </row>
    <row r="1838" spans="4:4">
      <c r="D1838" s="238"/>
    </row>
    <row r="1839" spans="4:4">
      <c r="D1839" s="238"/>
    </row>
    <row r="1840" spans="4:4">
      <c r="D1840" s="238"/>
    </row>
    <row r="1841" spans="4:4">
      <c r="D1841" s="238"/>
    </row>
    <row r="1842" spans="4:4">
      <c r="D1842" s="238"/>
    </row>
    <row r="1843" spans="4:4">
      <c r="D1843" s="238"/>
    </row>
    <row r="1844" spans="4:4">
      <c r="D1844" s="238"/>
    </row>
    <row r="1845" spans="4:4">
      <c r="D1845" s="238"/>
    </row>
    <row r="1846" spans="4:4">
      <c r="D1846" s="238"/>
    </row>
    <row r="1847" spans="4:4">
      <c r="D1847" s="238"/>
    </row>
    <row r="1848" spans="4:4">
      <c r="D1848" s="238"/>
    </row>
    <row r="1849" spans="4:4">
      <c r="D1849" s="238"/>
    </row>
    <row r="1850" spans="4:4">
      <c r="D1850" s="238"/>
    </row>
    <row r="1851" spans="4:4">
      <c r="D1851" s="238"/>
    </row>
    <row r="1852" spans="4:4">
      <c r="D1852" s="238"/>
    </row>
    <row r="1853" spans="4:4">
      <c r="D1853" s="238"/>
    </row>
    <row r="1854" spans="4:4">
      <c r="D1854" s="238"/>
    </row>
    <row r="1855" spans="4:4">
      <c r="D1855" s="238"/>
    </row>
    <row r="1856" spans="4:4">
      <c r="D1856" s="238"/>
    </row>
    <row r="1857" spans="4:4">
      <c r="D1857" s="238"/>
    </row>
    <row r="1858" spans="4:4">
      <c r="D1858" s="238"/>
    </row>
    <row r="1859" spans="4:4">
      <c r="D1859" s="238"/>
    </row>
    <row r="1860" spans="4:4">
      <c r="D1860" s="238"/>
    </row>
    <row r="1861" spans="4:4">
      <c r="D1861" s="238"/>
    </row>
    <row r="1862" spans="4:4">
      <c r="D1862" s="238"/>
    </row>
    <row r="1863" spans="4:4">
      <c r="D1863" s="238"/>
    </row>
    <row r="1864" spans="4:4">
      <c r="D1864" s="238"/>
    </row>
    <row r="1865" spans="4:4">
      <c r="D1865" s="238"/>
    </row>
    <row r="1866" spans="4:4">
      <c r="D1866" s="238"/>
    </row>
    <row r="1867" spans="4:4">
      <c r="D1867" s="238"/>
    </row>
    <row r="1868" spans="4:4">
      <c r="D1868" s="238"/>
    </row>
    <row r="1869" spans="4:4">
      <c r="D1869" s="238"/>
    </row>
    <row r="1870" spans="4:4">
      <c r="D1870" s="238"/>
    </row>
    <row r="1871" spans="4:4">
      <c r="D1871" s="238"/>
    </row>
    <row r="1872" spans="4:4">
      <c r="D1872" s="238"/>
    </row>
    <row r="1873" spans="4:4">
      <c r="D1873" s="238"/>
    </row>
    <row r="1874" spans="4:4">
      <c r="D1874" s="238"/>
    </row>
    <row r="1875" spans="4:4">
      <c r="D1875" s="238"/>
    </row>
    <row r="1876" spans="4:4">
      <c r="D1876" s="238"/>
    </row>
    <row r="1877" spans="4:4">
      <c r="D1877" s="238"/>
    </row>
    <row r="1878" spans="4:4">
      <c r="D1878" s="238"/>
    </row>
    <row r="1879" spans="4:4">
      <c r="D1879" s="238"/>
    </row>
    <row r="1880" spans="4:4">
      <c r="D1880" s="238"/>
    </row>
    <row r="1881" spans="4:4">
      <c r="D1881" s="238"/>
    </row>
    <row r="1882" spans="4:4">
      <c r="D1882" s="238"/>
    </row>
    <row r="1883" spans="4:4">
      <c r="D1883" s="238"/>
    </row>
    <row r="1884" spans="4:4">
      <c r="D1884" s="238"/>
    </row>
    <row r="1885" spans="4:4">
      <c r="D1885" s="238"/>
    </row>
    <row r="1886" spans="4:4">
      <c r="D1886" s="238"/>
    </row>
    <row r="1887" spans="4:4">
      <c r="D1887" s="238"/>
    </row>
    <row r="1888" spans="4:4">
      <c r="D1888" s="238"/>
    </row>
    <row r="1889" spans="4:4">
      <c r="D1889" s="238"/>
    </row>
    <row r="1890" spans="4:4">
      <c r="D1890" s="238"/>
    </row>
    <row r="1891" spans="4:4">
      <c r="D1891" s="238"/>
    </row>
    <row r="1892" spans="4:4">
      <c r="D1892" s="238"/>
    </row>
    <row r="1893" spans="4:4">
      <c r="D1893" s="238"/>
    </row>
    <row r="1894" spans="4:4">
      <c r="D1894" s="238"/>
    </row>
    <row r="1895" spans="4:4">
      <c r="D1895" s="238"/>
    </row>
    <row r="1896" spans="4:4">
      <c r="D1896" s="238"/>
    </row>
    <row r="1897" spans="4:4">
      <c r="D1897" s="238"/>
    </row>
    <row r="1898" spans="4:4">
      <c r="D1898" s="238"/>
    </row>
    <row r="1899" spans="4:4">
      <c r="D1899" s="238"/>
    </row>
    <row r="1900" spans="4:4">
      <c r="D1900" s="238"/>
    </row>
    <row r="1901" spans="4:4">
      <c r="D1901" s="238"/>
    </row>
    <row r="1902" spans="4:4">
      <c r="D1902" s="238"/>
    </row>
    <row r="1903" spans="4:4">
      <c r="D1903" s="238"/>
    </row>
    <row r="1904" spans="4:4">
      <c r="D1904" s="238"/>
    </row>
    <row r="1905" spans="4:4">
      <c r="D1905" s="238"/>
    </row>
    <row r="1906" spans="4:4">
      <c r="D1906" s="238"/>
    </row>
    <row r="1907" spans="4:4">
      <c r="D1907" s="238"/>
    </row>
    <row r="1908" spans="4:4">
      <c r="D1908" s="238"/>
    </row>
    <row r="1909" spans="4:4">
      <c r="D1909" s="238"/>
    </row>
    <row r="1910" spans="4:4">
      <c r="D1910" s="238"/>
    </row>
    <row r="1911" spans="4:4">
      <c r="D1911" s="238"/>
    </row>
    <row r="1912" spans="4:4">
      <c r="D1912" s="238"/>
    </row>
    <row r="1913" spans="4:4">
      <c r="D1913" s="238"/>
    </row>
    <row r="1914" spans="4:4">
      <c r="D1914" s="238"/>
    </row>
    <row r="1915" spans="4:4">
      <c r="D1915" s="238"/>
    </row>
    <row r="1916" spans="4:4">
      <c r="D1916" s="238"/>
    </row>
    <row r="1917" spans="4:4">
      <c r="D1917" s="238"/>
    </row>
    <row r="1918" spans="4:4">
      <c r="D1918" s="238"/>
    </row>
    <row r="1919" spans="4:4">
      <c r="D1919" s="238"/>
    </row>
    <row r="1920" spans="4:4">
      <c r="D1920" s="238"/>
    </row>
    <row r="1921" spans="4:4">
      <c r="D1921" s="238"/>
    </row>
    <row r="1922" spans="4:4">
      <c r="D1922" s="238"/>
    </row>
    <row r="1923" spans="4:4">
      <c r="D1923" s="238"/>
    </row>
    <row r="1924" spans="4:4">
      <c r="D1924" s="238"/>
    </row>
    <row r="1925" spans="4:4">
      <c r="D1925" s="238"/>
    </row>
    <row r="1926" spans="4:4">
      <c r="D1926" s="238"/>
    </row>
    <row r="1927" spans="4:4">
      <c r="D1927" s="238"/>
    </row>
    <row r="1928" spans="4:4">
      <c r="D1928" s="238"/>
    </row>
    <row r="1929" spans="4:4">
      <c r="D1929" s="238"/>
    </row>
    <row r="1930" spans="4:4">
      <c r="D1930" s="238"/>
    </row>
    <row r="1931" spans="4:4">
      <c r="D1931" s="238"/>
    </row>
    <row r="1932" spans="4:4">
      <c r="D1932" s="238"/>
    </row>
    <row r="1933" spans="4:4">
      <c r="D1933" s="238"/>
    </row>
    <row r="1934" spans="4:4">
      <c r="D1934" s="238"/>
    </row>
    <row r="1935" spans="4:4">
      <c r="D1935" s="238"/>
    </row>
    <row r="1936" spans="4:4">
      <c r="D1936" s="238"/>
    </row>
    <row r="1937" spans="4:4">
      <c r="D1937" s="238"/>
    </row>
    <row r="1938" spans="4:4">
      <c r="D1938" s="238"/>
    </row>
    <row r="1939" spans="4:4">
      <c r="D1939" s="238"/>
    </row>
    <row r="1940" spans="4:4">
      <c r="D1940" s="238"/>
    </row>
    <row r="1941" spans="4:4">
      <c r="D1941" s="238"/>
    </row>
    <row r="1942" spans="4:4">
      <c r="D1942" s="238"/>
    </row>
    <row r="1943" spans="4:4">
      <c r="D1943" s="238"/>
    </row>
    <row r="1944" spans="4:4">
      <c r="D1944" s="238"/>
    </row>
    <row r="1945" spans="4:4">
      <c r="D1945" s="238"/>
    </row>
    <row r="1946" spans="4:4">
      <c r="D1946" s="238"/>
    </row>
    <row r="1947" spans="4:4">
      <c r="D1947" s="238"/>
    </row>
    <row r="1948" spans="4:4">
      <c r="D1948" s="238"/>
    </row>
    <row r="1949" spans="4:4">
      <c r="D1949" s="238"/>
    </row>
    <row r="1950" spans="4:4">
      <c r="D1950" s="238"/>
    </row>
    <row r="1951" spans="4:4">
      <c r="D1951" s="238"/>
    </row>
    <row r="1952" spans="4:4">
      <c r="D1952" s="238"/>
    </row>
    <row r="1953" spans="4:4">
      <c r="D1953" s="238"/>
    </row>
    <row r="1954" spans="4:4">
      <c r="D1954" s="238"/>
    </row>
    <row r="1955" spans="4:4">
      <c r="D1955" s="238"/>
    </row>
    <row r="1956" spans="4:4">
      <c r="D1956" s="238"/>
    </row>
    <row r="1957" spans="4:4">
      <c r="D1957" s="238"/>
    </row>
    <row r="1958" spans="4:4">
      <c r="D1958" s="238"/>
    </row>
    <row r="1959" spans="4:4">
      <c r="D1959" s="238"/>
    </row>
    <row r="1960" spans="4:4">
      <c r="D1960" s="238"/>
    </row>
    <row r="1961" spans="4:4">
      <c r="D1961" s="238"/>
    </row>
    <row r="1962" spans="4:4">
      <c r="D1962" s="238"/>
    </row>
    <row r="1963" spans="4:4">
      <c r="D1963" s="238"/>
    </row>
    <row r="1964" spans="4:4">
      <c r="D1964" s="238"/>
    </row>
    <row r="1965" spans="4:4">
      <c r="D1965" s="238"/>
    </row>
    <row r="1966" spans="4:4">
      <c r="D1966" s="238"/>
    </row>
    <row r="1967" spans="4:4">
      <c r="D1967" s="238"/>
    </row>
    <row r="1968" spans="4:4">
      <c r="D1968" s="238"/>
    </row>
    <row r="1969" spans="4:4">
      <c r="D1969" s="238"/>
    </row>
    <row r="1970" spans="4:4">
      <c r="D1970" s="238"/>
    </row>
    <row r="1971" spans="4:4">
      <c r="D1971" s="238"/>
    </row>
    <row r="1972" spans="4:4">
      <c r="D1972" s="238"/>
    </row>
    <row r="1973" spans="4:4">
      <c r="D1973" s="238"/>
    </row>
    <row r="1974" spans="4:4">
      <c r="D1974" s="238"/>
    </row>
    <row r="1975" spans="4:4">
      <c r="D1975" s="238"/>
    </row>
    <row r="1976" spans="4:4">
      <c r="D1976" s="238"/>
    </row>
    <row r="1977" spans="4:4">
      <c r="D1977" s="238"/>
    </row>
    <row r="1978" spans="4:4">
      <c r="D1978" s="238"/>
    </row>
    <row r="1979" spans="4:4">
      <c r="D1979" s="238"/>
    </row>
    <row r="1980" spans="4:4">
      <c r="D1980" s="238"/>
    </row>
    <row r="1981" spans="4:4">
      <c r="D1981" s="238"/>
    </row>
    <row r="1982" spans="4:4">
      <c r="D1982" s="238"/>
    </row>
    <row r="1983" spans="4:4">
      <c r="D1983" s="238"/>
    </row>
    <row r="1984" spans="4:4">
      <c r="D1984" s="238"/>
    </row>
    <row r="1985" spans="4:4">
      <c r="D1985" s="238"/>
    </row>
    <row r="1986" spans="4:4">
      <c r="D1986" s="238"/>
    </row>
    <row r="1987" spans="4:4">
      <c r="D1987" s="238"/>
    </row>
    <row r="1988" spans="4:4">
      <c r="D1988" s="238"/>
    </row>
    <row r="1989" spans="4:4">
      <c r="D1989" s="238"/>
    </row>
    <row r="1990" spans="4:4">
      <c r="D1990" s="238"/>
    </row>
    <row r="1991" spans="4:4">
      <c r="D1991" s="238"/>
    </row>
    <row r="1992" spans="4:4">
      <c r="D1992" s="238"/>
    </row>
    <row r="1993" spans="4:4">
      <c r="D1993" s="238"/>
    </row>
    <row r="1994" spans="4:4">
      <c r="D1994" s="238"/>
    </row>
    <row r="1995" spans="4:4">
      <c r="D1995" s="238"/>
    </row>
    <row r="1996" spans="4:4">
      <c r="D1996" s="238"/>
    </row>
    <row r="1997" spans="4:4">
      <c r="D1997" s="238"/>
    </row>
    <row r="1998" spans="4:4">
      <c r="D1998" s="238"/>
    </row>
    <row r="1999" spans="4:4">
      <c r="D1999" s="238"/>
    </row>
    <row r="2000" spans="4:4">
      <c r="D2000" s="238"/>
    </row>
    <row r="2001" spans="4:4">
      <c r="D2001" s="238"/>
    </row>
    <row r="2002" spans="4:4">
      <c r="D2002" s="238"/>
    </row>
    <row r="2003" spans="4:4">
      <c r="D2003" s="238"/>
    </row>
    <row r="2004" spans="4:4">
      <c r="D2004" s="238"/>
    </row>
    <row r="2005" spans="4:4">
      <c r="D2005" s="238"/>
    </row>
    <row r="2006" spans="4:4">
      <c r="D2006" s="238"/>
    </row>
    <row r="2007" spans="4:4">
      <c r="D2007" s="238"/>
    </row>
    <row r="2008" spans="4:4">
      <c r="D2008" s="238"/>
    </row>
    <row r="2009" spans="4:4">
      <c r="D2009" s="238"/>
    </row>
    <row r="2010" spans="4:4">
      <c r="D2010" s="238"/>
    </row>
    <row r="2011" spans="4:4">
      <c r="D2011" s="238"/>
    </row>
    <row r="2012" spans="4:4">
      <c r="D2012" s="238"/>
    </row>
    <row r="2013" spans="4:4">
      <c r="D2013" s="238"/>
    </row>
    <row r="2014" spans="4:4">
      <c r="D2014" s="238"/>
    </row>
    <row r="2015" spans="4:4">
      <c r="D2015" s="238"/>
    </row>
    <row r="2016" spans="4:4">
      <c r="D2016" s="238"/>
    </row>
    <row r="2017" spans="4:4">
      <c r="D2017" s="238"/>
    </row>
    <row r="2018" spans="4:4">
      <c r="D2018" s="238"/>
    </row>
    <row r="2019" spans="4:4">
      <c r="D2019" s="238"/>
    </row>
    <row r="2020" spans="4:4">
      <c r="D2020" s="238"/>
    </row>
    <row r="2021" spans="4:4">
      <c r="D2021" s="238"/>
    </row>
    <row r="2022" spans="4:4">
      <c r="D2022" s="238"/>
    </row>
    <row r="2023" spans="4:4">
      <c r="D2023" s="238"/>
    </row>
    <row r="2024" spans="4:4">
      <c r="D2024" s="238"/>
    </row>
    <row r="2025" spans="4:4">
      <c r="D2025" s="238"/>
    </row>
    <row r="2026" spans="4:4">
      <c r="D2026" s="238"/>
    </row>
    <row r="2027" spans="4:4">
      <c r="D2027" s="238"/>
    </row>
    <row r="2028" spans="4:4">
      <c r="D2028" s="238"/>
    </row>
    <row r="2029" spans="4:4">
      <c r="D2029" s="238"/>
    </row>
    <row r="2030" spans="4:4">
      <c r="D2030" s="238"/>
    </row>
    <row r="2031" spans="4:4">
      <c r="D2031" s="238"/>
    </row>
    <row r="2032" spans="4:4">
      <c r="D2032" s="238"/>
    </row>
    <row r="2033" spans="4:4">
      <c r="D2033" s="238"/>
    </row>
    <row r="2034" spans="4:4">
      <c r="D2034" s="238"/>
    </row>
    <row r="2035" spans="4:4">
      <c r="D2035" s="238"/>
    </row>
    <row r="2036" spans="4:4">
      <c r="D2036" s="238"/>
    </row>
    <row r="2037" spans="4:4">
      <c r="D2037" s="238"/>
    </row>
    <row r="2038" spans="4:4">
      <c r="D2038" s="238"/>
    </row>
    <row r="2039" spans="4:4">
      <c r="D2039" s="238"/>
    </row>
    <row r="2040" spans="4:4">
      <c r="D2040" s="238"/>
    </row>
    <row r="2041" spans="4:4">
      <c r="D2041" s="238"/>
    </row>
    <row r="2042" spans="4:4">
      <c r="D2042" s="238"/>
    </row>
    <row r="2043" spans="4:4">
      <c r="D2043" s="238"/>
    </row>
    <row r="2044" spans="4:4">
      <c r="D2044" s="238"/>
    </row>
    <row r="2045" spans="4:4">
      <c r="D2045" s="238"/>
    </row>
    <row r="2046" spans="4:4">
      <c r="D2046" s="238"/>
    </row>
    <row r="2047" spans="4:4">
      <c r="D2047" s="238"/>
    </row>
    <row r="2048" spans="4:4">
      <c r="D2048" s="238"/>
    </row>
    <row r="2049" spans="4:4">
      <c r="D2049" s="238"/>
    </row>
    <row r="2050" spans="4:4">
      <c r="D2050" s="238"/>
    </row>
    <row r="2051" spans="4:4">
      <c r="D2051" s="238"/>
    </row>
    <row r="2052" spans="4:4">
      <c r="D2052" s="238"/>
    </row>
    <row r="2053" spans="4:4">
      <c r="D2053" s="238"/>
    </row>
    <row r="2054" spans="4:4">
      <c r="D2054" s="238"/>
    </row>
    <row r="2055" spans="4:4">
      <c r="D2055" s="238"/>
    </row>
    <row r="2056" spans="4:4">
      <c r="D2056" s="238"/>
    </row>
    <row r="2057" spans="4:4">
      <c r="D2057" s="238"/>
    </row>
    <row r="2058" spans="4:4">
      <c r="D2058" s="238"/>
    </row>
    <row r="2059" spans="4:4">
      <c r="D2059" s="238"/>
    </row>
    <row r="2060" spans="4:4">
      <c r="D2060" s="238"/>
    </row>
    <row r="2061" spans="4:4">
      <c r="D2061" s="238"/>
    </row>
    <row r="2062" spans="4:4">
      <c r="D2062" s="238"/>
    </row>
    <row r="2063" spans="4:4">
      <c r="D2063" s="238"/>
    </row>
    <row r="2064" spans="4:4">
      <c r="D2064" s="238"/>
    </row>
    <row r="2065" spans="4:4">
      <c r="D2065" s="238"/>
    </row>
    <row r="2066" spans="4:4">
      <c r="D2066" s="238"/>
    </row>
    <row r="2067" spans="4:4">
      <c r="D2067" s="238"/>
    </row>
    <row r="2068" spans="4:4">
      <c r="D2068" s="238"/>
    </row>
    <row r="2069" spans="4:4">
      <c r="D2069" s="238"/>
    </row>
    <row r="2070" spans="4:4">
      <c r="D2070" s="238"/>
    </row>
  </sheetData>
  <mergeCells count="15">
    <mergeCell ref="A1:R1"/>
    <mergeCell ref="A2:R2"/>
    <mergeCell ref="A3:C3"/>
    <mergeCell ref="D3:R3"/>
    <mergeCell ref="A4:F4"/>
    <mergeCell ref="G4:M4"/>
    <mergeCell ref="N4:R4"/>
    <mergeCell ref="A5:A8"/>
    <mergeCell ref="B5:B8"/>
    <mergeCell ref="C5:C8"/>
    <mergeCell ref="H5:H6"/>
    <mergeCell ref="I5:M6"/>
    <mergeCell ref="N5:R6"/>
    <mergeCell ref="D5:E6"/>
    <mergeCell ref="F5:G6"/>
  </mergeCells>
  <pageMargins left="0.7" right="0.7" top="0.75" bottom="0.75" header="0.3" footer="0.3"/>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2"/>
  <sheetViews>
    <sheetView zoomScale="70" zoomScaleNormal="70" topLeftCell="A7" workbookViewId="0">
      <selection activeCell="U70" sqref="U70"/>
    </sheetView>
  </sheetViews>
  <sheetFormatPr defaultColWidth="9" defaultRowHeight="15"/>
  <cols>
    <col min="2" max="2" width="45.4285714285714" customWidth="1"/>
    <col min="3" max="3" width="16.4285714285714" customWidth="1"/>
    <col min="14" max="14" width="14.1428571428571" customWidth="1"/>
    <col min="15" max="18" width="11.5714285714286" customWidth="1"/>
  </cols>
  <sheetData>
    <row r="1" ht="27.95" customHeight="1" spans="1:18">
      <c r="A1" s="142" t="s">
        <v>29</v>
      </c>
      <c r="B1" s="142"/>
      <c r="C1" s="142"/>
      <c r="D1" s="142"/>
      <c r="E1" s="142"/>
      <c r="F1" s="142"/>
      <c r="G1" s="142"/>
      <c r="H1" s="142"/>
      <c r="I1" s="142"/>
      <c r="J1" s="142"/>
      <c r="K1" s="142"/>
      <c r="L1" s="142"/>
      <c r="M1" s="142"/>
      <c r="N1" s="142"/>
      <c r="O1" s="142"/>
      <c r="P1" s="142"/>
      <c r="Q1" s="142"/>
      <c r="R1" s="142"/>
    </row>
    <row r="2" ht="27.95" customHeight="1" spans="1:18">
      <c r="A2" s="143" t="s">
        <v>30</v>
      </c>
      <c r="B2" s="143"/>
      <c r="C2" s="143"/>
      <c r="D2" s="143"/>
      <c r="E2" s="143"/>
      <c r="F2" s="143"/>
      <c r="G2" s="143"/>
      <c r="H2" s="143"/>
      <c r="I2" s="143"/>
      <c r="J2" s="143"/>
      <c r="K2" s="143"/>
      <c r="L2" s="143"/>
      <c r="M2" s="143"/>
      <c r="N2" s="143"/>
      <c r="O2" s="143"/>
      <c r="P2" s="143"/>
      <c r="Q2" s="143"/>
      <c r="R2" s="143"/>
    </row>
    <row r="3" ht="27.95" customHeight="1" spans="1:18">
      <c r="A3" s="144" t="s">
        <v>12</v>
      </c>
      <c r="B3" s="144"/>
      <c r="C3" s="145" t="s">
        <v>292</v>
      </c>
      <c r="D3" s="145"/>
      <c r="E3" s="145"/>
      <c r="F3" s="145"/>
      <c r="G3" s="145"/>
      <c r="H3" s="145"/>
      <c r="I3" s="145"/>
      <c r="J3" s="145"/>
      <c r="K3" s="145"/>
      <c r="L3" s="145"/>
      <c r="M3" s="145"/>
      <c r="N3" s="145"/>
      <c r="O3" s="145"/>
      <c r="P3" s="145"/>
      <c r="Q3" s="145"/>
      <c r="R3" s="145"/>
    </row>
    <row r="4" ht="45" customHeight="1" spans="1:18">
      <c r="A4" s="146" t="s">
        <v>31</v>
      </c>
      <c r="B4" s="147"/>
      <c r="C4" s="148" t="s">
        <v>32</v>
      </c>
      <c r="D4" s="148"/>
      <c r="E4" s="148"/>
      <c r="F4" s="148"/>
      <c r="G4" s="148"/>
      <c r="H4" s="148"/>
      <c r="I4" s="148"/>
      <c r="J4" s="148"/>
      <c r="K4" s="165" t="s">
        <v>293</v>
      </c>
      <c r="L4" s="165"/>
      <c r="M4" s="165"/>
      <c r="N4" s="165"/>
      <c r="O4" s="165"/>
      <c r="P4" s="165"/>
      <c r="Q4" s="165"/>
      <c r="R4" s="178"/>
    </row>
    <row r="5" ht="15.75" customHeight="1" spans="1:18">
      <c r="A5" s="149" t="s">
        <v>33</v>
      </c>
      <c r="B5" s="149" t="s">
        <v>34</v>
      </c>
      <c r="C5" s="150" t="s">
        <v>35</v>
      </c>
      <c r="D5" s="151" t="s">
        <v>294</v>
      </c>
      <c r="E5" s="151"/>
      <c r="F5" s="151"/>
      <c r="G5" s="151"/>
      <c r="H5" s="151"/>
      <c r="I5" s="166"/>
      <c r="J5" s="167"/>
      <c r="K5" s="167"/>
      <c r="L5" s="167"/>
      <c r="M5" s="168"/>
      <c r="N5" s="169" t="s">
        <v>273</v>
      </c>
      <c r="O5" s="169"/>
      <c r="P5" s="169"/>
      <c r="Q5" s="169"/>
      <c r="R5" s="169"/>
    </row>
    <row r="6" ht="15.75" customHeight="1" spans="1:18">
      <c r="A6" s="149"/>
      <c r="B6" s="149"/>
      <c r="C6" s="150"/>
      <c r="D6" s="151"/>
      <c r="E6" s="151"/>
      <c r="F6" s="151"/>
      <c r="G6" s="151"/>
      <c r="H6" s="151"/>
      <c r="I6" s="170"/>
      <c r="J6" s="171"/>
      <c r="K6" s="171"/>
      <c r="L6" s="171"/>
      <c r="M6" s="172"/>
      <c r="N6" s="169"/>
      <c r="O6" s="169"/>
      <c r="P6" s="169"/>
      <c r="Q6" s="169"/>
      <c r="R6" s="169"/>
    </row>
    <row r="7" ht="24" customHeight="1" spans="1:18">
      <c r="A7" s="149"/>
      <c r="B7" s="149"/>
      <c r="C7" s="150"/>
      <c r="D7" s="152"/>
      <c r="E7" s="152"/>
      <c r="F7" s="152"/>
      <c r="G7" s="152"/>
      <c r="H7" s="152"/>
      <c r="I7" s="152"/>
      <c r="J7" s="152" t="s">
        <v>274</v>
      </c>
      <c r="K7" s="152" t="s">
        <v>275</v>
      </c>
      <c r="L7" s="152" t="s">
        <v>275</v>
      </c>
      <c r="M7" s="152" t="s">
        <v>276</v>
      </c>
      <c r="N7" s="152" t="s">
        <v>274</v>
      </c>
      <c r="O7" s="152" t="s">
        <v>274</v>
      </c>
      <c r="P7" s="152" t="s">
        <v>275</v>
      </c>
      <c r="Q7" s="152" t="s">
        <v>277</v>
      </c>
      <c r="R7" s="152" t="s">
        <v>276</v>
      </c>
    </row>
    <row r="8" ht="24" customHeight="1" spans="1:18">
      <c r="A8" s="149"/>
      <c r="B8" s="149"/>
      <c r="C8" s="150"/>
      <c r="D8" s="153" t="s">
        <v>41</v>
      </c>
      <c r="E8" s="154" t="s">
        <v>42</v>
      </c>
      <c r="F8" s="155" t="s">
        <v>45</v>
      </c>
      <c r="G8" s="156" t="s">
        <v>286</v>
      </c>
      <c r="H8" s="157" t="s">
        <v>46</v>
      </c>
      <c r="I8" s="153" t="s">
        <v>41</v>
      </c>
      <c r="J8" s="154" t="s">
        <v>42</v>
      </c>
      <c r="K8" s="155" t="s">
        <v>45</v>
      </c>
      <c r="L8" s="156" t="s">
        <v>286</v>
      </c>
      <c r="M8" s="157" t="s">
        <v>46</v>
      </c>
      <c r="N8" s="153" t="s">
        <v>41</v>
      </c>
      <c r="O8" s="154" t="s">
        <v>42</v>
      </c>
      <c r="P8" s="155" t="s">
        <v>45</v>
      </c>
      <c r="Q8" s="156" t="s">
        <v>286</v>
      </c>
      <c r="R8" s="157" t="s">
        <v>46</v>
      </c>
    </row>
    <row r="9" ht="24" customHeight="1" spans="1:18">
      <c r="A9" s="149"/>
      <c r="B9" s="149"/>
      <c r="C9" s="150" t="s">
        <v>295</v>
      </c>
      <c r="D9" s="150">
        <v>80</v>
      </c>
      <c r="E9" s="150">
        <v>80</v>
      </c>
      <c r="F9" s="150">
        <v>80</v>
      </c>
      <c r="G9" s="150">
        <v>80</v>
      </c>
      <c r="H9" s="150">
        <v>80</v>
      </c>
      <c r="I9" s="150"/>
      <c r="J9" s="169"/>
      <c r="K9" s="169"/>
      <c r="L9" s="169"/>
      <c r="M9" s="169"/>
      <c r="N9" s="173"/>
      <c r="O9" s="173"/>
      <c r="P9" s="173"/>
      <c r="Q9" s="173"/>
      <c r="R9" s="173"/>
    </row>
    <row r="10" ht="24" customHeight="1" spans="1:18">
      <c r="A10" s="158"/>
      <c r="B10" s="158"/>
      <c r="C10" s="159"/>
      <c r="D10" s="159"/>
      <c r="E10" s="159"/>
      <c r="F10" s="159"/>
      <c r="G10" s="159"/>
      <c r="H10" s="159"/>
      <c r="I10" s="159"/>
      <c r="J10" s="174"/>
      <c r="K10" s="174"/>
      <c r="L10" s="174"/>
      <c r="M10" s="174"/>
      <c r="N10" s="175"/>
      <c r="O10" s="175"/>
      <c r="P10" s="175"/>
      <c r="Q10" s="175"/>
      <c r="R10" s="175"/>
    </row>
    <row r="11" s="141" customFormat="1" ht="21.95" customHeight="1" spans="1:18">
      <c r="A11" s="160">
        <v>1</v>
      </c>
      <c r="B11" s="161" t="s">
        <v>47</v>
      </c>
      <c r="C11" s="161" t="s">
        <v>48</v>
      </c>
      <c r="D11" s="162">
        <v>58</v>
      </c>
      <c r="E11" s="162">
        <v>58</v>
      </c>
      <c r="F11" s="162">
        <v>58</v>
      </c>
      <c r="G11" s="162">
        <v>58</v>
      </c>
      <c r="H11" s="162">
        <v>58</v>
      </c>
      <c r="I11" s="176">
        <v>75</v>
      </c>
      <c r="J11" s="176">
        <v>75</v>
      </c>
      <c r="K11" s="176">
        <v>75</v>
      </c>
      <c r="L11" s="176">
        <v>75</v>
      </c>
      <c r="M11" s="176">
        <v>75</v>
      </c>
      <c r="N11" s="169" t="str">
        <f>IF(I11&gt;=60,"Y","N")</f>
        <v>Y</v>
      </c>
      <c r="O11" s="169" t="str">
        <f>IF(J11&gt;=60,"Y","N")</f>
        <v>Y</v>
      </c>
      <c r="P11" s="169" t="str">
        <f>IF(K11&gt;=60,"Y","N")</f>
        <v>Y</v>
      </c>
      <c r="Q11" s="169" t="str">
        <f>IF(L11&gt;=60,"Y","N")</f>
        <v>Y</v>
      </c>
      <c r="R11" s="169" t="str">
        <f>IF(M11&gt;=60,"Y","N")</f>
        <v>Y</v>
      </c>
    </row>
    <row r="12" s="141" customFormat="1" ht="21.95" customHeight="1" spans="1:18">
      <c r="A12" s="160">
        <v>2</v>
      </c>
      <c r="B12" s="161" t="s">
        <v>50</v>
      </c>
      <c r="C12" s="161" t="s">
        <v>51</v>
      </c>
      <c r="D12" s="162">
        <v>47</v>
      </c>
      <c r="E12" s="162">
        <v>47</v>
      </c>
      <c r="F12" s="162">
        <v>47</v>
      </c>
      <c r="G12" s="162">
        <v>47</v>
      </c>
      <c r="H12" s="162">
        <v>47</v>
      </c>
      <c r="I12" s="176">
        <v>67</v>
      </c>
      <c r="J12" s="176">
        <v>67</v>
      </c>
      <c r="K12" s="176">
        <v>67</v>
      </c>
      <c r="L12" s="176">
        <v>67</v>
      </c>
      <c r="M12" s="176">
        <v>67</v>
      </c>
      <c r="N12" s="169" t="str">
        <f t="shared" ref="N12:R62" si="0">IF(I12&gt;=60,"Y","N")</f>
        <v>Y</v>
      </c>
      <c r="O12" s="169" t="str">
        <f t="shared" si="0"/>
        <v>Y</v>
      </c>
      <c r="P12" s="169" t="str">
        <f t="shared" si="0"/>
        <v>Y</v>
      </c>
      <c r="Q12" s="169" t="str">
        <f t="shared" si="0"/>
        <v>Y</v>
      </c>
      <c r="R12" s="169" t="str">
        <f t="shared" si="0"/>
        <v>Y</v>
      </c>
    </row>
    <row r="13" s="141" customFormat="1" ht="21.95" customHeight="1" spans="1:18">
      <c r="A13" s="160">
        <v>3</v>
      </c>
      <c r="B13" s="161" t="s">
        <v>52</v>
      </c>
      <c r="C13" s="161" t="s">
        <v>53</v>
      </c>
      <c r="D13" s="162">
        <v>46</v>
      </c>
      <c r="E13" s="162">
        <v>46</v>
      </c>
      <c r="F13" s="162">
        <v>46</v>
      </c>
      <c r="G13" s="162">
        <v>46</v>
      </c>
      <c r="H13" s="162">
        <v>46</v>
      </c>
      <c r="I13" s="176">
        <v>63</v>
      </c>
      <c r="J13" s="176">
        <v>63</v>
      </c>
      <c r="K13" s="176">
        <v>63</v>
      </c>
      <c r="L13" s="176">
        <v>63</v>
      </c>
      <c r="M13" s="176">
        <v>63</v>
      </c>
      <c r="N13" s="169" t="str">
        <f t="shared" si="0"/>
        <v>Y</v>
      </c>
      <c r="O13" s="169" t="str">
        <f t="shared" si="0"/>
        <v>Y</v>
      </c>
      <c r="P13" s="169" t="str">
        <f t="shared" si="0"/>
        <v>Y</v>
      </c>
      <c r="Q13" s="169" t="str">
        <f t="shared" si="0"/>
        <v>Y</v>
      </c>
      <c r="R13" s="169" t="str">
        <f t="shared" si="0"/>
        <v>Y</v>
      </c>
    </row>
    <row r="14" s="141" customFormat="1" ht="21.95" customHeight="1" spans="1:18">
      <c r="A14" s="160">
        <v>4</v>
      </c>
      <c r="B14" s="161" t="s">
        <v>54</v>
      </c>
      <c r="C14" s="161" t="s">
        <v>55</v>
      </c>
      <c r="D14" s="162">
        <v>0</v>
      </c>
      <c r="E14" s="162">
        <v>0</v>
      </c>
      <c r="F14" s="162">
        <v>0</v>
      </c>
      <c r="G14" s="162">
        <v>0</v>
      </c>
      <c r="H14" s="162">
        <v>0</v>
      </c>
      <c r="I14" s="162">
        <v>0</v>
      </c>
      <c r="J14" s="162">
        <v>0</v>
      </c>
      <c r="K14" s="162">
        <v>0</v>
      </c>
      <c r="L14" s="162">
        <v>0</v>
      </c>
      <c r="M14" s="162">
        <v>0</v>
      </c>
      <c r="N14" s="169" t="str">
        <f t="shared" si="0"/>
        <v>N</v>
      </c>
      <c r="O14" s="169" t="str">
        <f t="shared" si="0"/>
        <v>N</v>
      </c>
      <c r="P14" s="169" t="str">
        <f t="shared" si="0"/>
        <v>N</v>
      </c>
      <c r="Q14" s="169" t="str">
        <f t="shared" si="0"/>
        <v>N</v>
      </c>
      <c r="R14" s="169" t="str">
        <f t="shared" si="0"/>
        <v>N</v>
      </c>
    </row>
    <row r="15" s="141" customFormat="1" ht="21.95" customHeight="1" spans="1:18">
      <c r="A15" s="160">
        <v>5</v>
      </c>
      <c r="B15" s="161" t="s">
        <v>56</v>
      </c>
      <c r="C15" s="161" t="s">
        <v>57</v>
      </c>
      <c r="D15" s="162">
        <v>46</v>
      </c>
      <c r="E15" s="162">
        <v>46</v>
      </c>
      <c r="F15" s="162">
        <v>46</v>
      </c>
      <c r="G15" s="162">
        <v>46</v>
      </c>
      <c r="H15" s="162">
        <v>46</v>
      </c>
      <c r="I15" s="176">
        <v>62</v>
      </c>
      <c r="J15" s="176">
        <v>62</v>
      </c>
      <c r="K15" s="176">
        <v>62</v>
      </c>
      <c r="L15" s="176">
        <v>62</v>
      </c>
      <c r="M15" s="176">
        <v>62</v>
      </c>
      <c r="N15" s="169" t="str">
        <f t="shared" si="0"/>
        <v>Y</v>
      </c>
      <c r="O15" s="169" t="str">
        <f t="shared" si="0"/>
        <v>Y</v>
      </c>
      <c r="P15" s="169" t="str">
        <f t="shared" si="0"/>
        <v>Y</v>
      </c>
      <c r="Q15" s="169" t="str">
        <f t="shared" si="0"/>
        <v>Y</v>
      </c>
      <c r="R15" s="169" t="str">
        <f t="shared" si="0"/>
        <v>Y</v>
      </c>
    </row>
    <row r="16" s="141" customFormat="1" ht="21.95" customHeight="1" spans="1:18">
      <c r="A16" s="160">
        <v>6</v>
      </c>
      <c r="B16" s="161" t="s">
        <v>58</v>
      </c>
      <c r="C16" s="161" t="s">
        <v>59</v>
      </c>
      <c r="D16" s="162">
        <v>49</v>
      </c>
      <c r="E16" s="162">
        <v>49</v>
      </c>
      <c r="F16" s="162">
        <v>49</v>
      </c>
      <c r="G16" s="162">
        <v>49</v>
      </c>
      <c r="H16" s="162">
        <v>49</v>
      </c>
      <c r="I16" s="176">
        <v>68</v>
      </c>
      <c r="J16" s="176">
        <v>68</v>
      </c>
      <c r="K16" s="176">
        <v>68</v>
      </c>
      <c r="L16" s="176">
        <v>68</v>
      </c>
      <c r="M16" s="176">
        <v>68</v>
      </c>
      <c r="N16" s="169" t="str">
        <f t="shared" si="0"/>
        <v>Y</v>
      </c>
      <c r="O16" s="169" t="str">
        <f t="shared" si="0"/>
        <v>Y</v>
      </c>
      <c r="P16" s="169" t="str">
        <f t="shared" si="0"/>
        <v>Y</v>
      </c>
      <c r="Q16" s="169" t="str">
        <f t="shared" si="0"/>
        <v>Y</v>
      </c>
      <c r="R16" s="169" t="str">
        <f t="shared" si="0"/>
        <v>Y</v>
      </c>
    </row>
    <row r="17" s="141" customFormat="1" ht="21.95" customHeight="1" spans="1:18">
      <c r="A17" s="160">
        <v>7</v>
      </c>
      <c r="B17" s="161" t="s">
        <v>60</v>
      </c>
      <c r="C17" s="161" t="s">
        <v>61</v>
      </c>
      <c r="D17" s="162">
        <v>53</v>
      </c>
      <c r="E17" s="162">
        <v>53</v>
      </c>
      <c r="F17" s="162">
        <v>53</v>
      </c>
      <c r="G17" s="162">
        <v>53</v>
      </c>
      <c r="H17" s="162">
        <v>53</v>
      </c>
      <c r="I17" s="176">
        <v>68</v>
      </c>
      <c r="J17" s="176">
        <v>68</v>
      </c>
      <c r="K17" s="176">
        <v>68</v>
      </c>
      <c r="L17" s="176">
        <v>68</v>
      </c>
      <c r="M17" s="176">
        <v>68</v>
      </c>
      <c r="N17" s="169" t="str">
        <f t="shared" si="0"/>
        <v>Y</v>
      </c>
      <c r="O17" s="169" t="str">
        <f t="shared" si="0"/>
        <v>Y</v>
      </c>
      <c r="P17" s="169" t="str">
        <f t="shared" si="0"/>
        <v>Y</v>
      </c>
      <c r="Q17" s="169" t="str">
        <f t="shared" si="0"/>
        <v>Y</v>
      </c>
      <c r="R17" s="169" t="str">
        <f t="shared" si="0"/>
        <v>Y</v>
      </c>
    </row>
    <row r="18" s="141" customFormat="1" ht="21.95" customHeight="1" spans="1:18">
      <c r="A18" s="160">
        <v>8</v>
      </c>
      <c r="B18" s="161" t="s">
        <v>62</v>
      </c>
      <c r="C18" s="161" t="s">
        <v>63</v>
      </c>
      <c r="D18" s="162">
        <v>37</v>
      </c>
      <c r="E18" s="162">
        <v>37</v>
      </c>
      <c r="F18" s="162">
        <v>37</v>
      </c>
      <c r="G18" s="162">
        <v>37</v>
      </c>
      <c r="H18" s="162">
        <v>37</v>
      </c>
      <c r="I18" s="176">
        <v>50</v>
      </c>
      <c r="J18" s="176">
        <v>50</v>
      </c>
      <c r="K18" s="176">
        <v>50</v>
      </c>
      <c r="L18" s="176">
        <v>50</v>
      </c>
      <c r="M18" s="176">
        <v>50</v>
      </c>
      <c r="N18" s="169" t="str">
        <f t="shared" si="0"/>
        <v>N</v>
      </c>
      <c r="O18" s="169" t="str">
        <f t="shared" si="0"/>
        <v>N</v>
      </c>
      <c r="P18" s="169" t="str">
        <f t="shared" si="0"/>
        <v>N</v>
      </c>
      <c r="Q18" s="169" t="str">
        <f t="shared" si="0"/>
        <v>N</v>
      </c>
      <c r="R18" s="169" t="str">
        <f t="shared" si="0"/>
        <v>N</v>
      </c>
    </row>
    <row r="19" s="141" customFormat="1" ht="21.95" customHeight="1" spans="1:18">
      <c r="A19" s="160">
        <v>9</v>
      </c>
      <c r="B19" s="161" t="s">
        <v>64</v>
      </c>
      <c r="C19" s="161" t="s">
        <v>65</v>
      </c>
      <c r="D19" s="162">
        <v>59</v>
      </c>
      <c r="E19" s="162">
        <v>59</v>
      </c>
      <c r="F19" s="162">
        <v>59</v>
      </c>
      <c r="G19" s="162">
        <v>59</v>
      </c>
      <c r="H19" s="162">
        <v>59</v>
      </c>
      <c r="I19" s="176">
        <v>79</v>
      </c>
      <c r="J19" s="176">
        <v>79</v>
      </c>
      <c r="K19" s="176">
        <v>79</v>
      </c>
      <c r="L19" s="176">
        <v>79</v>
      </c>
      <c r="M19" s="176">
        <v>79</v>
      </c>
      <c r="N19" s="169" t="str">
        <f t="shared" si="0"/>
        <v>Y</v>
      </c>
      <c r="O19" s="169" t="str">
        <f t="shared" si="0"/>
        <v>Y</v>
      </c>
      <c r="P19" s="169" t="str">
        <f t="shared" si="0"/>
        <v>Y</v>
      </c>
      <c r="Q19" s="169" t="str">
        <f t="shared" si="0"/>
        <v>Y</v>
      </c>
      <c r="R19" s="169" t="str">
        <f t="shared" si="0"/>
        <v>Y</v>
      </c>
    </row>
    <row r="20" s="141" customFormat="1" ht="21.95" customHeight="1" spans="1:18">
      <c r="A20" s="160">
        <v>10</v>
      </c>
      <c r="B20" s="161" t="s">
        <v>66</v>
      </c>
      <c r="C20" s="161" t="s">
        <v>67</v>
      </c>
      <c r="D20" s="162">
        <v>38</v>
      </c>
      <c r="E20" s="162">
        <v>38</v>
      </c>
      <c r="F20" s="162">
        <v>38</v>
      </c>
      <c r="G20" s="162">
        <v>38</v>
      </c>
      <c r="H20" s="162">
        <v>38</v>
      </c>
      <c r="I20" s="176">
        <v>57</v>
      </c>
      <c r="J20" s="176">
        <v>57</v>
      </c>
      <c r="K20" s="176">
        <v>57</v>
      </c>
      <c r="L20" s="176">
        <v>57</v>
      </c>
      <c r="M20" s="176">
        <v>57</v>
      </c>
      <c r="N20" s="169" t="str">
        <f t="shared" si="0"/>
        <v>N</v>
      </c>
      <c r="O20" s="169" t="str">
        <f t="shared" si="0"/>
        <v>N</v>
      </c>
      <c r="P20" s="169" t="str">
        <f t="shared" si="0"/>
        <v>N</v>
      </c>
      <c r="Q20" s="169" t="str">
        <f t="shared" si="0"/>
        <v>N</v>
      </c>
      <c r="R20" s="169" t="str">
        <f t="shared" si="0"/>
        <v>N</v>
      </c>
    </row>
    <row r="21" s="141" customFormat="1" ht="21.95" customHeight="1" spans="1:18">
      <c r="A21" s="160">
        <v>11</v>
      </c>
      <c r="B21" s="161" t="s">
        <v>68</v>
      </c>
      <c r="C21" s="161" t="s">
        <v>69</v>
      </c>
      <c r="D21" s="162">
        <v>61</v>
      </c>
      <c r="E21" s="162">
        <v>61</v>
      </c>
      <c r="F21" s="162">
        <v>61</v>
      </c>
      <c r="G21" s="162">
        <v>61</v>
      </c>
      <c r="H21" s="162">
        <v>61</v>
      </c>
      <c r="I21" s="176">
        <v>80</v>
      </c>
      <c r="J21" s="176">
        <v>80</v>
      </c>
      <c r="K21" s="176">
        <v>80</v>
      </c>
      <c r="L21" s="176">
        <v>80</v>
      </c>
      <c r="M21" s="176">
        <v>80</v>
      </c>
      <c r="N21" s="169" t="str">
        <f t="shared" si="0"/>
        <v>Y</v>
      </c>
      <c r="O21" s="169" t="str">
        <f t="shared" si="0"/>
        <v>Y</v>
      </c>
      <c r="P21" s="169" t="str">
        <f t="shared" si="0"/>
        <v>Y</v>
      </c>
      <c r="Q21" s="169" t="str">
        <f t="shared" si="0"/>
        <v>Y</v>
      </c>
      <c r="R21" s="169" t="str">
        <f t="shared" si="0"/>
        <v>Y</v>
      </c>
    </row>
    <row r="22" s="141" customFormat="1" ht="21.95" customHeight="1" spans="1:18">
      <c r="A22" s="160">
        <v>12</v>
      </c>
      <c r="B22" s="161" t="s">
        <v>70</v>
      </c>
      <c r="C22" s="161" t="s">
        <v>71</v>
      </c>
      <c r="D22" s="162">
        <v>55</v>
      </c>
      <c r="E22" s="162">
        <v>55</v>
      </c>
      <c r="F22" s="162">
        <v>55</v>
      </c>
      <c r="G22" s="162">
        <v>55</v>
      </c>
      <c r="H22" s="162">
        <v>55</v>
      </c>
      <c r="I22" s="176">
        <v>73</v>
      </c>
      <c r="J22" s="176">
        <v>73</v>
      </c>
      <c r="K22" s="176">
        <v>73</v>
      </c>
      <c r="L22" s="176">
        <v>73</v>
      </c>
      <c r="M22" s="176">
        <v>73</v>
      </c>
      <c r="N22" s="169" t="str">
        <f t="shared" si="0"/>
        <v>Y</v>
      </c>
      <c r="O22" s="169" t="str">
        <f t="shared" si="0"/>
        <v>Y</v>
      </c>
      <c r="P22" s="169" t="str">
        <f t="shared" si="0"/>
        <v>Y</v>
      </c>
      <c r="Q22" s="169" t="str">
        <f t="shared" si="0"/>
        <v>Y</v>
      </c>
      <c r="R22" s="169" t="str">
        <f t="shared" si="0"/>
        <v>Y</v>
      </c>
    </row>
    <row r="23" s="141" customFormat="1" ht="21.95" customHeight="1" spans="1:18">
      <c r="A23" s="160">
        <v>13</v>
      </c>
      <c r="B23" s="161" t="s">
        <v>72</v>
      </c>
      <c r="C23" s="161" t="s">
        <v>73</v>
      </c>
      <c r="D23" s="162">
        <v>51</v>
      </c>
      <c r="E23" s="162">
        <v>51</v>
      </c>
      <c r="F23" s="162">
        <v>51</v>
      </c>
      <c r="G23" s="162">
        <v>51</v>
      </c>
      <c r="H23" s="162">
        <v>51</v>
      </c>
      <c r="I23" s="176">
        <v>66</v>
      </c>
      <c r="J23" s="176">
        <v>66</v>
      </c>
      <c r="K23" s="176">
        <v>66</v>
      </c>
      <c r="L23" s="176">
        <v>66</v>
      </c>
      <c r="M23" s="176">
        <v>66</v>
      </c>
      <c r="N23" s="169" t="str">
        <f t="shared" si="0"/>
        <v>Y</v>
      </c>
      <c r="O23" s="169" t="str">
        <f t="shared" si="0"/>
        <v>Y</v>
      </c>
      <c r="P23" s="169" t="str">
        <f t="shared" si="0"/>
        <v>Y</v>
      </c>
      <c r="Q23" s="169" t="str">
        <f t="shared" si="0"/>
        <v>Y</v>
      </c>
      <c r="R23" s="169" t="str">
        <f t="shared" si="0"/>
        <v>Y</v>
      </c>
    </row>
    <row r="24" s="141" customFormat="1" ht="21.95" customHeight="1" spans="1:18">
      <c r="A24" s="160">
        <v>14</v>
      </c>
      <c r="B24" s="161" t="s">
        <v>74</v>
      </c>
      <c r="C24" s="161" t="s">
        <v>75</v>
      </c>
      <c r="D24" s="162">
        <v>50</v>
      </c>
      <c r="E24" s="162">
        <v>50</v>
      </c>
      <c r="F24" s="162">
        <v>50</v>
      </c>
      <c r="G24" s="162">
        <v>50</v>
      </c>
      <c r="H24" s="162">
        <v>50</v>
      </c>
      <c r="I24" s="176">
        <v>67</v>
      </c>
      <c r="J24" s="176">
        <v>67</v>
      </c>
      <c r="K24" s="176">
        <v>67</v>
      </c>
      <c r="L24" s="176">
        <v>67</v>
      </c>
      <c r="M24" s="176">
        <v>67</v>
      </c>
      <c r="N24" s="169" t="str">
        <f t="shared" si="0"/>
        <v>Y</v>
      </c>
      <c r="O24" s="169" t="str">
        <f t="shared" si="0"/>
        <v>Y</v>
      </c>
      <c r="P24" s="169" t="str">
        <f t="shared" si="0"/>
        <v>Y</v>
      </c>
      <c r="Q24" s="169" t="str">
        <f t="shared" si="0"/>
        <v>Y</v>
      </c>
      <c r="R24" s="169" t="str">
        <f t="shared" si="0"/>
        <v>Y</v>
      </c>
    </row>
    <row r="25" s="141" customFormat="1" ht="21.95" customHeight="1" spans="1:18">
      <c r="A25" s="160">
        <v>15</v>
      </c>
      <c r="B25" s="161" t="s">
        <v>76</v>
      </c>
      <c r="C25" s="161" t="s">
        <v>77</v>
      </c>
      <c r="D25" s="162">
        <v>55</v>
      </c>
      <c r="E25" s="162">
        <v>55</v>
      </c>
      <c r="F25" s="162">
        <v>55</v>
      </c>
      <c r="G25" s="162">
        <v>55</v>
      </c>
      <c r="H25" s="162">
        <v>55</v>
      </c>
      <c r="I25" s="176">
        <v>74</v>
      </c>
      <c r="J25" s="176">
        <v>74</v>
      </c>
      <c r="K25" s="176">
        <v>74</v>
      </c>
      <c r="L25" s="176">
        <v>74</v>
      </c>
      <c r="M25" s="176">
        <v>74</v>
      </c>
      <c r="N25" s="169" t="str">
        <f t="shared" si="0"/>
        <v>Y</v>
      </c>
      <c r="O25" s="169" t="str">
        <f t="shared" si="0"/>
        <v>Y</v>
      </c>
      <c r="P25" s="169" t="str">
        <f t="shared" si="0"/>
        <v>Y</v>
      </c>
      <c r="Q25" s="169" t="str">
        <f t="shared" si="0"/>
        <v>Y</v>
      </c>
      <c r="R25" s="169" t="str">
        <f t="shared" si="0"/>
        <v>Y</v>
      </c>
    </row>
    <row r="26" s="141" customFormat="1" ht="21.95" customHeight="1" spans="1:18">
      <c r="A26" s="160">
        <v>16</v>
      </c>
      <c r="B26" s="161" t="s">
        <v>78</v>
      </c>
      <c r="C26" s="161" t="s">
        <v>79</v>
      </c>
      <c r="D26" s="162">
        <v>56</v>
      </c>
      <c r="E26" s="162">
        <v>56</v>
      </c>
      <c r="F26" s="162">
        <v>56</v>
      </c>
      <c r="G26" s="162">
        <v>56</v>
      </c>
      <c r="H26" s="162">
        <v>56</v>
      </c>
      <c r="I26" s="176">
        <v>76</v>
      </c>
      <c r="J26" s="176">
        <v>76</v>
      </c>
      <c r="K26" s="176">
        <v>76</v>
      </c>
      <c r="L26" s="176">
        <v>76</v>
      </c>
      <c r="M26" s="176">
        <v>76</v>
      </c>
      <c r="N26" s="169" t="str">
        <f t="shared" si="0"/>
        <v>Y</v>
      </c>
      <c r="O26" s="169" t="str">
        <f t="shared" si="0"/>
        <v>Y</v>
      </c>
      <c r="P26" s="169" t="str">
        <f t="shared" si="0"/>
        <v>Y</v>
      </c>
      <c r="Q26" s="169" t="str">
        <f t="shared" si="0"/>
        <v>Y</v>
      </c>
      <c r="R26" s="169" t="str">
        <f t="shared" si="0"/>
        <v>Y</v>
      </c>
    </row>
    <row r="27" s="141" customFormat="1" ht="21.95" customHeight="1" spans="1:18">
      <c r="A27" s="160">
        <v>17</v>
      </c>
      <c r="B27" s="161" t="s">
        <v>80</v>
      </c>
      <c r="C27" s="161" t="s">
        <v>81</v>
      </c>
      <c r="D27" s="162">
        <v>52</v>
      </c>
      <c r="E27" s="162">
        <v>52</v>
      </c>
      <c r="F27" s="162">
        <v>52</v>
      </c>
      <c r="G27" s="162">
        <v>52</v>
      </c>
      <c r="H27" s="162">
        <v>52</v>
      </c>
      <c r="I27" s="176">
        <v>71</v>
      </c>
      <c r="J27" s="176">
        <v>71</v>
      </c>
      <c r="K27" s="176">
        <v>71</v>
      </c>
      <c r="L27" s="176">
        <v>71</v>
      </c>
      <c r="M27" s="176">
        <v>71</v>
      </c>
      <c r="N27" s="169" t="str">
        <f t="shared" si="0"/>
        <v>Y</v>
      </c>
      <c r="O27" s="169" t="str">
        <f t="shared" si="0"/>
        <v>Y</v>
      </c>
      <c r="P27" s="169" t="str">
        <f t="shared" si="0"/>
        <v>Y</v>
      </c>
      <c r="Q27" s="169" t="str">
        <f t="shared" si="0"/>
        <v>Y</v>
      </c>
      <c r="R27" s="169" t="str">
        <f t="shared" si="0"/>
        <v>Y</v>
      </c>
    </row>
    <row r="28" s="141" customFormat="1" ht="21.95" customHeight="1" spans="1:18">
      <c r="A28" s="160">
        <v>18</v>
      </c>
      <c r="B28" s="161" t="s">
        <v>82</v>
      </c>
      <c r="C28" s="161" t="s">
        <v>83</v>
      </c>
      <c r="D28" s="162">
        <v>57</v>
      </c>
      <c r="E28" s="162">
        <v>57</v>
      </c>
      <c r="F28" s="162">
        <v>57</v>
      </c>
      <c r="G28" s="162">
        <v>57</v>
      </c>
      <c r="H28" s="162">
        <v>57</v>
      </c>
      <c r="I28" s="176">
        <v>76</v>
      </c>
      <c r="J28" s="176">
        <v>76</v>
      </c>
      <c r="K28" s="176">
        <v>76</v>
      </c>
      <c r="L28" s="176">
        <v>76</v>
      </c>
      <c r="M28" s="176">
        <v>76</v>
      </c>
      <c r="N28" s="169" t="str">
        <f t="shared" si="0"/>
        <v>Y</v>
      </c>
      <c r="O28" s="169" t="str">
        <f t="shared" si="0"/>
        <v>Y</v>
      </c>
      <c r="P28" s="169" t="str">
        <f t="shared" si="0"/>
        <v>Y</v>
      </c>
      <c r="Q28" s="169" t="str">
        <f t="shared" si="0"/>
        <v>Y</v>
      </c>
      <c r="R28" s="169" t="str">
        <f t="shared" si="0"/>
        <v>Y</v>
      </c>
    </row>
    <row r="29" s="141" customFormat="1" ht="21.95" customHeight="1" spans="1:18">
      <c r="A29" s="160">
        <v>19</v>
      </c>
      <c r="B29" s="161" t="s">
        <v>84</v>
      </c>
      <c r="C29" s="161" t="s">
        <v>85</v>
      </c>
      <c r="D29" s="162">
        <v>57</v>
      </c>
      <c r="E29" s="162">
        <v>57</v>
      </c>
      <c r="F29" s="162">
        <v>57</v>
      </c>
      <c r="G29" s="162">
        <v>57</v>
      </c>
      <c r="H29" s="162">
        <v>57</v>
      </c>
      <c r="I29" s="176">
        <v>76</v>
      </c>
      <c r="J29" s="176">
        <v>76</v>
      </c>
      <c r="K29" s="176">
        <v>76</v>
      </c>
      <c r="L29" s="176">
        <v>76</v>
      </c>
      <c r="M29" s="176">
        <v>76</v>
      </c>
      <c r="N29" s="169" t="str">
        <f t="shared" si="0"/>
        <v>Y</v>
      </c>
      <c r="O29" s="169" t="str">
        <f t="shared" si="0"/>
        <v>Y</v>
      </c>
      <c r="P29" s="169" t="str">
        <f t="shared" si="0"/>
        <v>Y</v>
      </c>
      <c r="Q29" s="169" t="str">
        <f t="shared" si="0"/>
        <v>Y</v>
      </c>
      <c r="R29" s="169" t="str">
        <f t="shared" si="0"/>
        <v>Y</v>
      </c>
    </row>
    <row r="30" s="141" customFormat="1" ht="21.95" customHeight="1" spans="1:18">
      <c r="A30" s="160">
        <v>20</v>
      </c>
      <c r="B30" s="161" t="s">
        <v>86</v>
      </c>
      <c r="C30" s="161" t="s">
        <v>87</v>
      </c>
      <c r="D30" s="162">
        <v>58</v>
      </c>
      <c r="E30" s="162">
        <v>58</v>
      </c>
      <c r="F30" s="162">
        <v>58</v>
      </c>
      <c r="G30" s="162">
        <v>58</v>
      </c>
      <c r="H30" s="162">
        <v>58</v>
      </c>
      <c r="I30" s="176">
        <v>75</v>
      </c>
      <c r="J30" s="176">
        <v>75</v>
      </c>
      <c r="K30" s="176">
        <v>75</v>
      </c>
      <c r="L30" s="176">
        <v>75</v>
      </c>
      <c r="M30" s="176">
        <v>75</v>
      </c>
      <c r="N30" s="169" t="str">
        <f t="shared" si="0"/>
        <v>Y</v>
      </c>
      <c r="O30" s="169" t="str">
        <f t="shared" si="0"/>
        <v>Y</v>
      </c>
      <c r="P30" s="169" t="str">
        <f t="shared" si="0"/>
        <v>Y</v>
      </c>
      <c r="Q30" s="169" t="str">
        <f t="shared" si="0"/>
        <v>Y</v>
      </c>
      <c r="R30" s="169" t="str">
        <f t="shared" si="0"/>
        <v>Y</v>
      </c>
    </row>
    <row r="31" s="141" customFormat="1" ht="21.95" customHeight="1" spans="1:18">
      <c r="A31" s="160">
        <v>21</v>
      </c>
      <c r="B31" s="161" t="s">
        <v>88</v>
      </c>
      <c r="C31" s="161" t="s">
        <v>89</v>
      </c>
      <c r="D31" s="162">
        <v>57</v>
      </c>
      <c r="E31" s="162">
        <v>57</v>
      </c>
      <c r="F31" s="162">
        <v>57</v>
      </c>
      <c r="G31" s="162">
        <v>57</v>
      </c>
      <c r="H31" s="162">
        <v>57</v>
      </c>
      <c r="I31" s="176">
        <v>72</v>
      </c>
      <c r="J31" s="176">
        <v>72</v>
      </c>
      <c r="K31" s="176">
        <v>72</v>
      </c>
      <c r="L31" s="176">
        <v>72</v>
      </c>
      <c r="M31" s="176">
        <v>72</v>
      </c>
      <c r="N31" s="169" t="str">
        <f t="shared" si="0"/>
        <v>Y</v>
      </c>
      <c r="O31" s="169" t="str">
        <f t="shared" si="0"/>
        <v>Y</v>
      </c>
      <c r="P31" s="169" t="str">
        <f t="shared" si="0"/>
        <v>Y</v>
      </c>
      <c r="Q31" s="169" t="str">
        <f t="shared" si="0"/>
        <v>Y</v>
      </c>
      <c r="R31" s="169" t="str">
        <f t="shared" si="0"/>
        <v>Y</v>
      </c>
    </row>
    <row r="32" s="141" customFormat="1" ht="21.95" customHeight="1" spans="1:18">
      <c r="A32" s="160">
        <v>22</v>
      </c>
      <c r="B32" s="161" t="s">
        <v>90</v>
      </c>
      <c r="C32" s="161" t="s">
        <v>91</v>
      </c>
      <c r="D32" s="162">
        <v>50</v>
      </c>
      <c r="E32" s="162">
        <v>50</v>
      </c>
      <c r="F32" s="162">
        <v>50</v>
      </c>
      <c r="G32" s="162">
        <v>50</v>
      </c>
      <c r="H32" s="162">
        <v>50</v>
      </c>
      <c r="I32" s="176">
        <v>67</v>
      </c>
      <c r="J32" s="176">
        <v>67</v>
      </c>
      <c r="K32" s="176">
        <v>67</v>
      </c>
      <c r="L32" s="176">
        <v>67</v>
      </c>
      <c r="M32" s="176">
        <v>67</v>
      </c>
      <c r="N32" s="169" t="str">
        <f t="shared" si="0"/>
        <v>Y</v>
      </c>
      <c r="O32" s="169" t="str">
        <f t="shared" si="0"/>
        <v>Y</v>
      </c>
      <c r="P32" s="169" t="str">
        <f t="shared" si="0"/>
        <v>Y</v>
      </c>
      <c r="Q32" s="169" t="str">
        <f t="shared" si="0"/>
        <v>Y</v>
      </c>
      <c r="R32" s="169" t="str">
        <f t="shared" si="0"/>
        <v>Y</v>
      </c>
    </row>
    <row r="33" s="141" customFormat="1" ht="21.95" customHeight="1" spans="1:18">
      <c r="A33" s="160">
        <v>23</v>
      </c>
      <c r="B33" s="161" t="s">
        <v>92</v>
      </c>
      <c r="C33" s="161" t="s">
        <v>93</v>
      </c>
      <c r="D33" s="162">
        <v>53</v>
      </c>
      <c r="E33" s="162">
        <v>53</v>
      </c>
      <c r="F33" s="162">
        <v>53</v>
      </c>
      <c r="G33" s="162">
        <v>53</v>
      </c>
      <c r="H33" s="162">
        <v>53</v>
      </c>
      <c r="I33" s="176">
        <v>72</v>
      </c>
      <c r="J33" s="176">
        <v>72</v>
      </c>
      <c r="K33" s="176">
        <v>72</v>
      </c>
      <c r="L33" s="176">
        <v>72</v>
      </c>
      <c r="M33" s="176">
        <v>72</v>
      </c>
      <c r="N33" s="169" t="str">
        <f t="shared" si="0"/>
        <v>Y</v>
      </c>
      <c r="O33" s="169" t="str">
        <f t="shared" si="0"/>
        <v>Y</v>
      </c>
      <c r="P33" s="169" t="str">
        <f t="shared" si="0"/>
        <v>Y</v>
      </c>
      <c r="Q33" s="169" t="str">
        <f t="shared" si="0"/>
        <v>Y</v>
      </c>
      <c r="R33" s="169" t="str">
        <f t="shared" si="0"/>
        <v>Y</v>
      </c>
    </row>
    <row r="34" s="141" customFormat="1" ht="21.95" customHeight="1" spans="1:18">
      <c r="A34" s="160">
        <v>24</v>
      </c>
      <c r="B34" s="161" t="s">
        <v>94</v>
      </c>
      <c r="C34" s="161" t="s">
        <v>95</v>
      </c>
      <c r="D34" s="162">
        <v>53</v>
      </c>
      <c r="E34" s="162">
        <v>53</v>
      </c>
      <c r="F34" s="162">
        <v>53</v>
      </c>
      <c r="G34" s="162">
        <v>53</v>
      </c>
      <c r="H34" s="162">
        <v>53</v>
      </c>
      <c r="I34" s="176">
        <v>69</v>
      </c>
      <c r="J34" s="176">
        <v>69</v>
      </c>
      <c r="K34" s="176">
        <v>69</v>
      </c>
      <c r="L34" s="176">
        <v>69</v>
      </c>
      <c r="M34" s="176">
        <v>69</v>
      </c>
      <c r="N34" s="169" t="str">
        <f t="shared" si="0"/>
        <v>Y</v>
      </c>
      <c r="O34" s="169" t="str">
        <f t="shared" si="0"/>
        <v>Y</v>
      </c>
      <c r="P34" s="169" t="str">
        <f t="shared" si="0"/>
        <v>Y</v>
      </c>
      <c r="Q34" s="169" t="str">
        <f t="shared" si="0"/>
        <v>Y</v>
      </c>
      <c r="R34" s="169" t="str">
        <f t="shared" si="0"/>
        <v>Y</v>
      </c>
    </row>
    <row r="35" s="141" customFormat="1" ht="21.95" customHeight="1" spans="1:18">
      <c r="A35" s="160">
        <v>25</v>
      </c>
      <c r="B35" s="161" t="s">
        <v>96</v>
      </c>
      <c r="C35" s="161" t="s">
        <v>97</v>
      </c>
      <c r="D35" s="162">
        <v>44</v>
      </c>
      <c r="E35" s="162">
        <v>44</v>
      </c>
      <c r="F35" s="162">
        <v>44</v>
      </c>
      <c r="G35" s="162">
        <v>44</v>
      </c>
      <c r="H35" s="162">
        <v>44</v>
      </c>
      <c r="I35" s="176">
        <v>62</v>
      </c>
      <c r="J35" s="176">
        <v>62</v>
      </c>
      <c r="K35" s="176">
        <v>62</v>
      </c>
      <c r="L35" s="176">
        <v>62</v>
      </c>
      <c r="M35" s="176">
        <v>62</v>
      </c>
      <c r="N35" s="169" t="str">
        <f t="shared" si="0"/>
        <v>Y</v>
      </c>
      <c r="O35" s="169" t="str">
        <f t="shared" si="0"/>
        <v>Y</v>
      </c>
      <c r="P35" s="169" t="str">
        <f t="shared" si="0"/>
        <v>Y</v>
      </c>
      <c r="Q35" s="169" t="str">
        <f t="shared" si="0"/>
        <v>Y</v>
      </c>
      <c r="R35" s="169" t="str">
        <f t="shared" si="0"/>
        <v>Y</v>
      </c>
    </row>
    <row r="36" s="141" customFormat="1" ht="21.95" customHeight="1" spans="1:18">
      <c r="A36" s="160">
        <v>26</v>
      </c>
      <c r="B36" s="161" t="s">
        <v>98</v>
      </c>
      <c r="C36" s="161" t="s">
        <v>99</v>
      </c>
      <c r="D36" s="162">
        <v>64</v>
      </c>
      <c r="E36" s="162">
        <v>64</v>
      </c>
      <c r="F36" s="162">
        <v>64</v>
      </c>
      <c r="G36" s="162">
        <v>64</v>
      </c>
      <c r="H36" s="162">
        <v>64</v>
      </c>
      <c r="I36" s="176">
        <v>80</v>
      </c>
      <c r="J36" s="176">
        <v>80</v>
      </c>
      <c r="K36" s="176">
        <v>80</v>
      </c>
      <c r="L36" s="176">
        <v>80</v>
      </c>
      <c r="M36" s="176">
        <v>80</v>
      </c>
      <c r="N36" s="169" t="str">
        <f t="shared" si="0"/>
        <v>Y</v>
      </c>
      <c r="O36" s="169" t="str">
        <f t="shared" si="0"/>
        <v>Y</v>
      </c>
      <c r="P36" s="169" t="str">
        <f t="shared" si="0"/>
        <v>Y</v>
      </c>
      <c r="Q36" s="169" t="str">
        <f t="shared" si="0"/>
        <v>Y</v>
      </c>
      <c r="R36" s="169" t="str">
        <f t="shared" si="0"/>
        <v>Y</v>
      </c>
    </row>
    <row r="37" s="141" customFormat="1" ht="21.95" customHeight="1" spans="1:18">
      <c r="A37" s="160">
        <v>27</v>
      </c>
      <c r="B37" s="161" t="s">
        <v>100</v>
      </c>
      <c r="C37" s="161" t="s">
        <v>101</v>
      </c>
      <c r="D37" s="162">
        <v>70</v>
      </c>
      <c r="E37" s="162">
        <v>70</v>
      </c>
      <c r="F37" s="162">
        <v>70</v>
      </c>
      <c r="G37" s="162">
        <v>70</v>
      </c>
      <c r="H37" s="162">
        <v>70</v>
      </c>
      <c r="I37" s="176">
        <v>90</v>
      </c>
      <c r="J37" s="176">
        <v>90</v>
      </c>
      <c r="K37" s="176">
        <v>90</v>
      </c>
      <c r="L37" s="176">
        <v>90</v>
      </c>
      <c r="M37" s="176">
        <v>90</v>
      </c>
      <c r="N37" s="169" t="str">
        <f t="shared" si="0"/>
        <v>Y</v>
      </c>
      <c r="O37" s="169" t="str">
        <f t="shared" si="0"/>
        <v>Y</v>
      </c>
      <c r="P37" s="169" t="str">
        <f t="shared" si="0"/>
        <v>Y</v>
      </c>
      <c r="Q37" s="169" t="str">
        <f t="shared" si="0"/>
        <v>Y</v>
      </c>
      <c r="R37" s="169" t="str">
        <f t="shared" si="0"/>
        <v>Y</v>
      </c>
    </row>
    <row r="38" s="141" customFormat="1" ht="21.95" customHeight="1" spans="1:18">
      <c r="A38" s="160">
        <v>28</v>
      </c>
      <c r="B38" s="161" t="s">
        <v>102</v>
      </c>
      <c r="C38" s="161" t="s">
        <v>103</v>
      </c>
      <c r="D38" s="162">
        <v>44</v>
      </c>
      <c r="E38" s="162">
        <v>44</v>
      </c>
      <c r="F38" s="162">
        <v>44</v>
      </c>
      <c r="G38" s="162">
        <v>44</v>
      </c>
      <c r="H38" s="162">
        <v>44</v>
      </c>
      <c r="I38" s="176">
        <v>62</v>
      </c>
      <c r="J38" s="176">
        <v>62</v>
      </c>
      <c r="K38" s="176">
        <v>62</v>
      </c>
      <c r="L38" s="176">
        <v>62</v>
      </c>
      <c r="M38" s="176">
        <v>62</v>
      </c>
      <c r="N38" s="169" t="str">
        <f t="shared" si="0"/>
        <v>Y</v>
      </c>
      <c r="O38" s="169" t="str">
        <f t="shared" si="0"/>
        <v>Y</v>
      </c>
      <c r="P38" s="169" t="str">
        <f t="shared" si="0"/>
        <v>Y</v>
      </c>
      <c r="Q38" s="169" t="str">
        <f t="shared" si="0"/>
        <v>Y</v>
      </c>
      <c r="R38" s="169" t="str">
        <f t="shared" si="0"/>
        <v>Y</v>
      </c>
    </row>
    <row r="39" s="141" customFormat="1" ht="21.95" customHeight="1" spans="1:18">
      <c r="A39" s="160">
        <v>29</v>
      </c>
      <c r="B39" s="161" t="s">
        <v>104</v>
      </c>
      <c r="C39" s="161" t="s">
        <v>105</v>
      </c>
      <c r="D39" s="162">
        <v>49</v>
      </c>
      <c r="E39" s="162">
        <v>49</v>
      </c>
      <c r="F39" s="162">
        <v>49</v>
      </c>
      <c r="G39" s="162">
        <v>49</v>
      </c>
      <c r="H39" s="162">
        <v>49</v>
      </c>
      <c r="I39" s="176">
        <v>66</v>
      </c>
      <c r="J39" s="176">
        <v>66</v>
      </c>
      <c r="K39" s="176">
        <v>66</v>
      </c>
      <c r="L39" s="176">
        <v>66</v>
      </c>
      <c r="M39" s="176">
        <v>66</v>
      </c>
      <c r="N39" s="169" t="str">
        <f t="shared" si="0"/>
        <v>Y</v>
      </c>
      <c r="O39" s="169" t="str">
        <f t="shared" si="0"/>
        <v>Y</v>
      </c>
      <c r="P39" s="169" t="str">
        <f t="shared" si="0"/>
        <v>Y</v>
      </c>
      <c r="Q39" s="169" t="str">
        <f t="shared" si="0"/>
        <v>Y</v>
      </c>
      <c r="R39" s="169" t="str">
        <f t="shared" si="0"/>
        <v>Y</v>
      </c>
    </row>
    <row r="40" s="141" customFormat="1" ht="21.95" customHeight="1" spans="1:18">
      <c r="A40" s="160">
        <v>30</v>
      </c>
      <c r="B40" s="161" t="s">
        <v>106</v>
      </c>
      <c r="C40" s="161" t="s">
        <v>107</v>
      </c>
      <c r="D40" s="162">
        <v>40</v>
      </c>
      <c r="E40" s="162">
        <v>40</v>
      </c>
      <c r="F40" s="162">
        <v>40</v>
      </c>
      <c r="G40" s="162">
        <v>40</v>
      </c>
      <c r="H40" s="162">
        <v>40</v>
      </c>
      <c r="I40" s="176">
        <v>55</v>
      </c>
      <c r="J40" s="176">
        <v>55</v>
      </c>
      <c r="K40" s="176">
        <v>55</v>
      </c>
      <c r="L40" s="176">
        <v>55</v>
      </c>
      <c r="M40" s="176">
        <v>55</v>
      </c>
      <c r="N40" s="169" t="str">
        <f t="shared" si="0"/>
        <v>N</v>
      </c>
      <c r="O40" s="169" t="str">
        <f t="shared" si="0"/>
        <v>N</v>
      </c>
      <c r="P40" s="169" t="str">
        <f t="shared" si="0"/>
        <v>N</v>
      </c>
      <c r="Q40" s="169" t="str">
        <f t="shared" si="0"/>
        <v>N</v>
      </c>
      <c r="R40" s="169" t="str">
        <f t="shared" si="0"/>
        <v>N</v>
      </c>
    </row>
    <row r="41" s="141" customFormat="1" ht="21.95" customHeight="1" spans="1:18">
      <c r="A41" s="160">
        <v>31</v>
      </c>
      <c r="B41" s="161" t="s">
        <v>108</v>
      </c>
      <c r="C41" s="161" t="s">
        <v>109</v>
      </c>
      <c r="D41" s="162">
        <v>56</v>
      </c>
      <c r="E41" s="162">
        <v>56</v>
      </c>
      <c r="F41" s="162">
        <v>56</v>
      </c>
      <c r="G41" s="162">
        <v>56</v>
      </c>
      <c r="H41" s="162">
        <v>56</v>
      </c>
      <c r="I41" s="176">
        <v>76</v>
      </c>
      <c r="J41" s="176">
        <v>76</v>
      </c>
      <c r="K41" s="176">
        <v>76</v>
      </c>
      <c r="L41" s="176">
        <v>76</v>
      </c>
      <c r="M41" s="176">
        <v>76</v>
      </c>
      <c r="N41" s="169" t="str">
        <f t="shared" si="0"/>
        <v>Y</v>
      </c>
      <c r="O41" s="169" t="str">
        <f t="shared" si="0"/>
        <v>Y</v>
      </c>
      <c r="P41" s="169" t="str">
        <f t="shared" si="0"/>
        <v>Y</v>
      </c>
      <c r="Q41" s="169" t="str">
        <f t="shared" si="0"/>
        <v>Y</v>
      </c>
      <c r="R41" s="169" t="str">
        <f t="shared" si="0"/>
        <v>Y</v>
      </c>
    </row>
    <row r="42" s="141" customFormat="1" ht="21.95" customHeight="1" spans="1:18">
      <c r="A42" s="160">
        <v>32</v>
      </c>
      <c r="B42" s="161" t="s">
        <v>110</v>
      </c>
      <c r="C42" s="161" t="s">
        <v>111</v>
      </c>
      <c r="D42" s="162">
        <v>59</v>
      </c>
      <c r="E42" s="162">
        <v>59</v>
      </c>
      <c r="F42" s="162">
        <v>59</v>
      </c>
      <c r="G42" s="162">
        <v>59</v>
      </c>
      <c r="H42" s="162">
        <v>59</v>
      </c>
      <c r="I42" s="176">
        <v>78</v>
      </c>
      <c r="J42" s="176">
        <v>78</v>
      </c>
      <c r="K42" s="176">
        <v>78</v>
      </c>
      <c r="L42" s="176">
        <v>78</v>
      </c>
      <c r="M42" s="176">
        <v>78</v>
      </c>
      <c r="N42" s="169" t="str">
        <f t="shared" si="0"/>
        <v>Y</v>
      </c>
      <c r="O42" s="169" t="str">
        <f t="shared" si="0"/>
        <v>Y</v>
      </c>
      <c r="P42" s="169" t="str">
        <f t="shared" si="0"/>
        <v>Y</v>
      </c>
      <c r="Q42" s="169" t="str">
        <f t="shared" si="0"/>
        <v>Y</v>
      </c>
      <c r="R42" s="169" t="str">
        <f t="shared" si="0"/>
        <v>Y</v>
      </c>
    </row>
    <row r="43" s="141" customFormat="1" ht="21.95" customHeight="1" spans="1:18">
      <c r="A43" s="160">
        <v>33</v>
      </c>
      <c r="B43" s="163" t="s">
        <v>112</v>
      </c>
      <c r="C43" s="163" t="s">
        <v>113</v>
      </c>
      <c r="D43" s="162">
        <v>48</v>
      </c>
      <c r="E43" s="162">
        <v>48</v>
      </c>
      <c r="F43" s="162">
        <v>48</v>
      </c>
      <c r="G43" s="162">
        <v>48</v>
      </c>
      <c r="H43" s="162">
        <v>48</v>
      </c>
      <c r="I43" s="176">
        <v>62</v>
      </c>
      <c r="J43" s="176">
        <v>62</v>
      </c>
      <c r="K43" s="176">
        <v>62</v>
      </c>
      <c r="L43" s="176">
        <v>62</v>
      </c>
      <c r="M43" s="176">
        <v>62</v>
      </c>
      <c r="N43" s="169" t="str">
        <f t="shared" si="0"/>
        <v>Y</v>
      </c>
      <c r="O43" s="169" t="str">
        <f t="shared" si="0"/>
        <v>Y</v>
      </c>
      <c r="P43" s="169" t="str">
        <f t="shared" si="0"/>
        <v>Y</v>
      </c>
      <c r="Q43" s="169" t="str">
        <f t="shared" si="0"/>
        <v>Y</v>
      </c>
      <c r="R43" s="169" t="str">
        <f t="shared" si="0"/>
        <v>Y</v>
      </c>
    </row>
    <row r="44" s="141" customFormat="1" ht="21.95" customHeight="1" spans="1:18">
      <c r="A44" s="160">
        <v>34</v>
      </c>
      <c r="B44" s="161" t="s">
        <v>114</v>
      </c>
      <c r="C44" s="161" t="s">
        <v>115</v>
      </c>
      <c r="D44" s="162">
        <v>50</v>
      </c>
      <c r="E44" s="162">
        <v>50</v>
      </c>
      <c r="F44" s="162">
        <v>50</v>
      </c>
      <c r="G44" s="162">
        <v>50</v>
      </c>
      <c r="H44" s="162">
        <v>50</v>
      </c>
      <c r="I44" s="176">
        <v>67</v>
      </c>
      <c r="J44" s="176">
        <v>67</v>
      </c>
      <c r="K44" s="176">
        <v>67</v>
      </c>
      <c r="L44" s="176">
        <v>67</v>
      </c>
      <c r="M44" s="176">
        <v>67</v>
      </c>
      <c r="N44" s="169" t="str">
        <f t="shared" si="0"/>
        <v>Y</v>
      </c>
      <c r="O44" s="169" t="str">
        <f t="shared" si="0"/>
        <v>Y</v>
      </c>
      <c r="P44" s="169" t="str">
        <f t="shared" si="0"/>
        <v>Y</v>
      </c>
      <c r="Q44" s="169" t="str">
        <f t="shared" si="0"/>
        <v>Y</v>
      </c>
      <c r="R44" s="169" t="str">
        <f t="shared" si="0"/>
        <v>Y</v>
      </c>
    </row>
    <row r="45" s="141" customFormat="1" ht="21.95" customHeight="1" spans="1:18">
      <c r="A45" s="160">
        <v>35</v>
      </c>
      <c r="B45" s="161" t="s">
        <v>116</v>
      </c>
      <c r="C45" s="161" t="s">
        <v>117</v>
      </c>
      <c r="D45" s="162">
        <v>59</v>
      </c>
      <c r="E45" s="162">
        <v>59</v>
      </c>
      <c r="F45" s="162">
        <v>59</v>
      </c>
      <c r="G45" s="162">
        <v>59</v>
      </c>
      <c r="H45" s="162">
        <v>59</v>
      </c>
      <c r="I45" s="176">
        <v>78</v>
      </c>
      <c r="J45" s="176">
        <v>78</v>
      </c>
      <c r="K45" s="176">
        <v>78</v>
      </c>
      <c r="L45" s="176">
        <v>78</v>
      </c>
      <c r="M45" s="176">
        <v>78</v>
      </c>
      <c r="N45" s="169" t="str">
        <f t="shared" si="0"/>
        <v>Y</v>
      </c>
      <c r="O45" s="169" t="str">
        <f t="shared" si="0"/>
        <v>Y</v>
      </c>
      <c r="P45" s="169" t="str">
        <f t="shared" si="0"/>
        <v>Y</v>
      </c>
      <c r="Q45" s="169" t="str">
        <f t="shared" si="0"/>
        <v>Y</v>
      </c>
      <c r="R45" s="169" t="str">
        <f t="shared" si="0"/>
        <v>Y</v>
      </c>
    </row>
    <row r="46" s="141" customFormat="1" ht="21.95" customHeight="1" spans="1:18">
      <c r="A46" s="160">
        <v>36</v>
      </c>
      <c r="B46" s="161" t="s">
        <v>118</v>
      </c>
      <c r="C46" s="161" t="s">
        <v>119</v>
      </c>
      <c r="D46" s="162">
        <v>65</v>
      </c>
      <c r="E46" s="162">
        <v>65</v>
      </c>
      <c r="F46" s="162">
        <v>65</v>
      </c>
      <c r="G46" s="162">
        <v>65</v>
      </c>
      <c r="H46" s="162">
        <v>65</v>
      </c>
      <c r="I46" s="176">
        <v>84</v>
      </c>
      <c r="J46" s="176">
        <v>84</v>
      </c>
      <c r="K46" s="176">
        <v>84</v>
      </c>
      <c r="L46" s="176">
        <v>84</v>
      </c>
      <c r="M46" s="176">
        <v>84</v>
      </c>
      <c r="N46" s="169" t="str">
        <f t="shared" si="0"/>
        <v>Y</v>
      </c>
      <c r="O46" s="169" t="str">
        <f t="shared" si="0"/>
        <v>Y</v>
      </c>
      <c r="P46" s="169" t="str">
        <f t="shared" si="0"/>
        <v>Y</v>
      </c>
      <c r="Q46" s="169" t="str">
        <f t="shared" si="0"/>
        <v>Y</v>
      </c>
      <c r="R46" s="169" t="str">
        <f t="shared" si="0"/>
        <v>Y</v>
      </c>
    </row>
    <row r="47" s="141" customFormat="1" ht="21.95" customHeight="1" spans="1:18">
      <c r="A47" s="160">
        <v>37</v>
      </c>
      <c r="B47" s="161" t="s">
        <v>120</v>
      </c>
      <c r="C47" s="161" t="s">
        <v>121</v>
      </c>
      <c r="D47" s="162">
        <v>57</v>
      </c>
      <c r="E47" s="162">
        <v>57</v>
      </c>
      <c r="F47" s="162">
        <v>57</v>
      </c>
      <c r="G47" s="162">
        <v>57</v>
      </c>
      <c r="H47" s="162">
        <v>57</v>
      </c>
      <c r="I47" s="176">
        <v>73</v>
      </c>
      <c r="J47" s="176">
        <v>73</v>
      </c>
      <c r="K47" s="176">
        <v>73</v>
      </c>
      <c r="L47" s="176">
        <v>73</v>
      </c>
      <c r="M47" s="176">
        <v>73</v>
      </c>
      <c r="N47" s="169" t="str">
        <f t="shared" si="0"/>
        <v>Y</v>
      </c>
      <c r="O47" s="169" t="str">
        <f t="shared" si="0"/>
        <v>Y</v>
      </c>
      <c r="P47" s="169" t="str">
        <f t="shared" si="0"/>
        <v>Y</v>
      </c>
      <c r="Q47" s="169" t="str">
        <f t="shared" si="0"/>
        <v>Y</v>
      </c>
      <c r="R47" s="169" t="str">
        <f t="shared" si="0"/>
        <v>Y</v>
      </c>
    </row>
    <row r="48" s="141" customFormat="1" ht="21.95" customHeight="1" spans="1:18">
      <c r="A48" s="160">
        <v>38</v>
      </c>
      <c r="B48" s="161" t="s">
        <v>122</v>
      </c>
      <c r="C48" s="161" t="s">
        <v>123</v>
      </c>
      <c r="D48" s="162">
        <v>52</v>
      </c>
      <c r="E48" s="162">
        <v>52</v>
      </c>
      <c r="F48" s="162">
        <v>52</v>
      </c>
      <c r="G48" s="162">
        <v>52</v>
      </c>
      <c r="H48" s="162">
        <v>52</v>
      </c>
      <c r="I48" s="176">
        <v>67</v>
      </c>
      <c r="J48" s="176">
        <v>67</v>
      </c>
      <c r="K48" s="176">
        <v>67</v>
      </c>
      <c r="L48" s="176">
        <v>67</v>
      </c>
      <c r="M48" s="176">
        <v>67</v>
      </c>
      <c r="N48" s="169" t="str">
        <f t="shared" si="0"/>
        <v>Y</v>
      </c>
      <c r="O48" s="169" t="str">
        <f t="shared" si="0"/>
        <v>Y</v>
      </c>
      <c r="P48" s="169" t="str">
        <f t="shared" si="0"/>
        <v>Y</v>
      </c>
      <c r="Q48" s="169" t="str">
        <f t="shared" si="0"/>
        <v>Y</v>
      </c>
      <c r="R48" s="169" t="str">
        <f t="shared" si="0"/>
        <v>Y</v>
      </c>
    </row>
    <row r="49" s="141" customFormat="1" ht="21.95" customHeight="1" spans="1:18">
      <c r="A49" s="160">
        <v>39</v>
      </c>
      <c r="B49" s="161" t="s">
        <v>124</v>
      </c>
      <c r="C49" s="161" t="s">
        <v>125</v>
      </c>
      <c r="D49" s="162">
        <v>65</v>
      </c>
      <c r="E49" s="162">
        <v>65</v>
      </c>
      <c r="F49" s="162">
        <v>65</v>
      </c>
      <c r="G49" s="162">
        <v>65</v>
      </c>
      <c r="H49" s="162">
        <v>65</v>
      </c>
      <c r="I49" s="176">
        <v>85</v>
      </c>
      <c r="J49" s="176">
        <v>85</v>
      </c>
      <c r="K49" s="176">
        <v>85</v>
      </c>
      <c r="L49" s="176">
        <v>85</v>
      </c>
      <c r="M49" s="176">
        <v>85</v>
      </c>
      <c r="N49" s="169" t="str">
        <f t="shared" si="0"/>
        <v>Y</v>
      </c>
      <c r="O49" s="169" t="str">
        <f t="shared" si="0"/>
        <v>Y</v>
      </c>
      <c r="P49" s="169" t="str">
        <f t="shared" si="0"/>
        <v>Y</v>
      </c>
      <c r="Q49" s="169" t="str">
        <f t="shared" si="0"/>
        <v>Y</v>
      </c>
      <c r="R49" s="169" t="str">
        <f t="shared" si="0"/>
        <v>Y</v>
      </c>
    </row>
    <row r="50" s="141" customFormat="1" ht="21.95" customHeight="1" spans="1:18">
      <c r="A50" s="160">
        <v>40</v>
      </c>
      <c r="B50" s="161" t="s">
        <v>126</v>
      </c>
      <c r="C50" s="161" t="s">
        <v>127</v>
      </c>
      <c r="D50" s="162">
        <v>50</v>
      </c>
      <c r="E50" s="162">
        <v>50</v>
      </c>
      <c r="F50" s="162">
        <v>50</v>
      </c>
      <c r="G50" s="162">
        <v>50</v>
      </c>
      <c r="H50" s="162">
        <v>50</v>
      </c>
      <c r="I50" s="176">
        <v>70</v>
      </c>
      <c r="J50" s="176">
        <v>70</v>
      </c>
      <c r="K50" s="176">
        <v>70</v>
      </c>
      <c r="L50" s="176">
        <v>70</v>
      </c>
      <c r="M50" s="176">
        <v>70</v>
      </c>
      <c r="N50" s="169" t="str">
        <f t="shared" si="0"/>
        <v>Y</v>
      </c>
      <c r="O50" s="169" t="str">
        <f t="shared" si="0"/>
        <v>Y</v>
      </c>
      <c r="P50" s="169" t="str">
        <f t="shared" si="0"/>
        <v>Y</v>
      </c>
      <c r="Q50" s="169" t="str">
        <f t="shared" si="0"/>
        <v>Y</v>
      </c>
      <c r="R50" s="169" t="str">
        <f t="shared" si="0"/>
        <v>Y</v>
      </c>
    </row>
    <row r="51" s="141" customFormat="1" ht="21.95" customHeight="1" spans="1:18">
      <c r="A51" s="160">
        <v>41</v>
      </c>
      <c r="B51" s="161" t="s">
        <v>128</v>
      </c>
      <c r="C51" s="161" t="s">
        <v>129</v>
      </c>
      <c r="D51" s="162">
        <v>50</v>
      </c>
      <c r="E51" s="162">
        <v>50</v>
      </c>
      <c r="F51" s="162">
        <v>50</v>
      </c>
      <c r="G51" s="162">
        <v>50</v>
      </c>
      <c r="H51" s="162">
        <v>50</v>
      </c>
      <c r="I51" s="176">
        <v>66</v>
      </c>
      <c r="J51" s="176">
        <v>66</v>
      </c>
      <c r="K51" s="176">
        <v>66</v>
      </c>
      <c r="L51" s="176">
        <v>66</v>
      </c>
      <c r="M51" s="176">
        <v>66</v>
      </c>
      <c r="N51" s="169" t="str">
        <f t="shared" si="0"/>
        <v>Y</v>
      </c>
      <c r="O51" s="169" t="str">
        <f t="shared" si="0"/>
        <v>Y</v>
      </c>
      <c r="P51" s="169" t="str">
        <f t="shared" si="0"/>
        <v>Y</v>
      </c>
      <c r="Q51" s="169" t="str">
        <f t="shared" si="0"/>
        <v>Y</v>
      </c>
      <c r="R51" s="169" t="str">
        <f t="shared" si="0"/>
        <v>Y</v>
      </c>
    </row>
    <row r="52" s="141" customFormat="1" ht="21.95" customHeight="1" spans="1:18">
      <c r="A52" s="160">
        <v>42</v>
      </c>
      <c r="B52" s="161" t="s">
        <v>130</v>
      </c>
      <c r="C52" s="161" t="s">
        <v>131</v>
      </c>
      <c r="D52" s="162">
        <v>46</v>
      </c>
      <c r="E52" s="162">
        <v>46</v>
      </c>
      <c r="F52" s="162">
        <v>46</v>
      </c>
      <c r="G52" s="162">
        <v>46</v>
      </c>
      <c r="H52" s="162">
        <v>46</v>
      </c>
      <c r="I52" s="176">
        <v>63</v>
      </c>
      <c r="J52" s="176">
        <v>63</v>
      </c>
      <c r="K52" s="176">
        <v>63</v>
      </c>
      <c r="L52" s="176">
        <v>63</v>
      </c>
      <c r="M52" s="176">
        <v>63</v>
      </c>
      <c r="N52" s="169" t="str">
        <f t="shared" si="0"/>
        <v>Y</v>
      </c>
      <c r="O52" s="169" t="str">
        <f t="shared" si="0"/>
        <v>Y</v>
      </c>
      <c r="P52" s="169" t="str">
        <f t="shared" si="0"/>
        <v>Y</v>
      </c>
      <c r="Q52" s="169" t="str">
        <f t="shared" si="0"/>
        <v>Y</v>
      </c>
      <c r="R52" s="169" t="str">
        <f t="shared" si="0"/>
        <v>Y</v>
      </c>
    </row>
    <row r="53" s="141" customFormat="1" ht="21.95" customHeight="1" spans="1:18">
      <c r="A53" s="160">
        <v>43</v>
      </c>
      <c r="B53" s="161" t="s">
        <v>132</v>
      </c>
      <c r="C53" s="161" t="s">
        <v>133</v>
      </c>
      <c r="D53" s="162">
        <v>52</v>
      </c>
      <c r="E53" s="162">
        <v>52</v>
      </c>
      <c r="F53" s="162">
        <v>52</v>
      </c>
      <c r="G53" s="162">
        <v>52</v>
      </c>
      <c r="H53" s="162">
        <v>52</v>
      </c>
      <c r="I53" s="176">
        <v>70</v>
      </c>
      <c r="J53" s="176">
        <v>70</v>
      </c>
      <c r="K53" s="176">
        <v>70</v>
      </c>
      <c r="L53" s="176">
        <v>70</v>
      </c>
      <c r="M53" s="176">
        <v>70</v>
      </c>
      <c r="N53" s="169" t="str">
        <f t="shared" si="0"/>
        <v>Y</v>
      </c>
      <c r="O53" s="169" t="str">
        <f t="shared" si="0"/>
        <v>Y</v>
      </c>
      <c r="P53" s="169" t="str">
        <f t="shared" si="0"/>
        <v>Y</v>
      </c>
      <c r="Q53" s="169" t="str">
        <f t="shared" si="0"/>
        <v>Y</v>
      </c>
      <c r="R53" s="169" t="str">
        <f t="shared" si="0"/>
        <v>Y</v>
      </c>
    </row>
    <row r="54" s="141" customFormat="1" ht="21.95" customHeight="1" spans="1:18">
      <c r="A54" s="160">
        <v>44</v>
      </c>
      <c r="B54" s="161" t="s">
        <v>134</v>
      </c>
      <c r="C54" s="161" t="s">
        <v>135</v>
      </c>
      <c r="D54" s="162">
        <v>61</v>
      </c>
      <c r="E54" s="162">
        <v>61</v>
      </c>
      <c r="F54" s="162">
        <v>61</v>
      </c>
      <c r="G54" s="162">
        <v>61</v>
      </c>
      <c r="H54" s="162">
        <v>61</v>
      </c>
      <c r="I54" s="176">
        <v>77</v>
      </c>
      <c r="J54" s="176">
        <v>77</v>
      </c>
      <c r="K54" s="176">
        <v>77</v>
      </c>
      <c r="L54" s="176">
        <v>77</v>
      </c>
      <c r="M54" s="176">
        <v>77</v>
      </c>
      <c r="N54" s="169" t="str">
        <f t="shared" si="0"/>
        <v>Y</v>
      </c>
      <c r="O54" s="169" t="str">
        <f t="shared" si="0"/>
        <v>Y</v>
      </c>
      <c r="P54" s="169" t="str">
        <f t="shared" si="0"/>
        <v>Y</v>
      </c>
      <c r="Q54" s="169" t="str">
        <f t="shared" si="0"/>
        <v>Y</v>
      </c>
      <c r="R54" s="169" t="str">
        <f t="shared" si="0"/>
        <v>Y</v>
      </c>
    </row>
    <row r="55" s="141" customFormat="1" ht="21.95" customHeight="1" spans="1:18">
      <c r="A55" s="160">
        <v>45</v>
      </c>
      <c r="B55" s="161" t="s">
        <v>136</v>
      </c>
      <c r="C55" s="161" t="s">
        <v>137</v>
      </c>
      <c r="D55" s="162">
        <v>50</v>
      </c>
      <c r="E55" s="162">
        <v>50</v>
      </c>
      <c r="F55" s="162">
        <v>50</v>
      </c>
      <c r="G55" s="162">
        <v>50</v>
      </c>
      <c r="H55" s="162">
        <v>50</v>
      </c>
      <c r="I55" s="176">
        <v>70</v>
      </c>
      <c r="J55" s="176">
        <v>70</v>
      </c>
      <c r="K55" s="176">
        <v>70</v>
      </c>
      <c r="L55" s="176">
        <v>70</v>
      </c>
      <c r="M55" s="176">
        <v>70</v>
      </c>
      <c r="N55" s="169" t="str">
        <f t="shared" si="0"/>
        <v>Y</v>
      </c>
      <c r="O55" s="169" t="str">
        <f t="shared" si="0"/>
        <v>Y</v>
      </c>
      <c r="P55" s="169" t="str">
        <f t="shared" si="0"/>
        <v>Y</v>
      </c>
      <c r="Q55" s="169" t="str">
        <f t="shared" si="0"/>
        <v>Y</v>
      </c>
      <c r="R55" s="169" t="str">
        <f t="shared" si="0"/>
        <v>Y</v>
      </c>
    </row>
    <row r="56" s="141" customFormat="1" ht="21.95" customHeight="1" spans="1:18">
      <c r="A56" s="160">
        <v>46</v>
      </c>
      <c r="B56" s="161" t="s">
        <v>138</v>
      </c>
      <c r="C56" s="161" t="s">
        <v>139</v>
      </c>
      <c r="D56" s="162">
        <v>52</v>
      </c>
      <c r="E56" s="162">
        <v>52</v>
      </c>
      <c r="F56" s="162">
        <v>52</v>
      </c>
      <c r="G56" s="162">
        <v>52</v>
      </c>
      <c r="H56" s="162">
        <v>52</v>
      </c>
      <c r="I56" s="176">
        <v>67</v>
      </c>
      <c r="J56" s="176">
        <v>67</v>
      </c>
      <c r="K56" s="176">
        <v>67</v>
      </c>
      <c r="L56" s="176">
        <v>67</v>
      </c>
      <c r="M56" s="176">
        <v>67</v>
      </c>
      <c r="N56" s="169" t="str">
        <f t="shared" si="0"/>
        <v>Y</v>
      </c>
      <c r="O56" s="169" t="str">
        <f t="shared" si="0"/>
        <v>Y</v>
      </c>
      <c r="P56" s="169" t="str">
        <f t="shared" si="0"/>
        <v>Y</v>
      </c>
      <c r="Q56" s="169" t="str">
        <f t="shared" si="0"/>
        <v>Y</v>
      </c>
      <c r="R56" s="169" t="str">
        <f t="shared" si="0"/>
        <v>Y</v>
      </c>
    </row>
    <row r="57" s="141" customFormat="1" ht="21.95" customHeight="1" spans="1:18">
      <c r="A57" s="160">
        <v>47</v>
      </c>
      <c r="B57" s="161" t="s">
        <v>140</v>
      </c>
      <c r="C57" s="161" t="s">
        <v>141</v>
      </c>
      <c r="D57" s="162">
        <v>60</v>
      </c>
      <c r="E57" s="162">
        <v>60</v>
      </c>
      <c r="F57" s="162">
        <v>60</v>
      </c>
      <c r="G57" s="162">
        <v>60</v>
      </c>
      <c r="H57" s="162">
        <v>60</v>
      </c>
      <c r="I57" s="176">
        <v>78</v>
      </c>
      <c r="J57" s="176">
        <v>78</v>
      </c>
      <c r="K57" s="176">
        <v>78</v>
      </c>
      <c r="L57" s="176">
        <v>78</v>
      </c>
      <c r="M57" s="176">
        <v>78</v>
      </c>
      <c r="N57" s="169" t="str">
        <f t="shared" si="0"/>
        <v>Y</v>
      </c>
      <c r="O57" s="169" t="str">
        <f t="shared" si="0"/>
        <v>Y</v>
      </c>
      <c r="P57" s="169" t="str">
        <f t="shared" si="0"/>
        <v>Y</v>
      </c>
      <c r="Q57" s="169" t="str">
        <f t="shared" si="0"/>
        <v>Y</v>
      </c>
      <c r="R57" s="169" t="str">
        <f t="shared" si="0"/>
        <v>Y</v>
      </c>
    </row>
    <row r="58" s="141" customFormat="1" ht="21.95" customHeight="1" spans="1:18">
      <c r="A58" s="160">
        <v>48</v>
      </c>
      <c r="B58" s="161" t="s">
        <v>142</v>
      </c>
      <c r="C58" s="161" t="s">
        <v>143</v>
      </c>
      <c r="D58" s="162">
        <v>42</v>
      </c>
      <c r="E58" s="162">
        <v>42</v>
      </c>
      <c r="F58" s="162">
        <v>42</v>
      </c>
      <c r="G58" s="162">
        <v>42</v>
      </c>
      <c r="H58" s="162">
        <v>42</v>
      </c>
      <c r="I58" s="176">
        <v>56</v>
      </c>
      <c r="J58" s="176">
        <v>56</v>
      </c>
      <c r="K58" s="176">
        <v>56</v>
      </c>
      <c r="L58" s="176">
        <v>56</v>
      </c>
      <c r="M58" s="176">
        <v>56</v>
      </c>
      <c r="N58" s="169" t="str">
        <f t="shared" si="0"/>
        <v>N</v>
      </c>
      <c r="O58" s="169" t="str">
        <f t="shared" si="0"/>
        <v>N</v>
      </c>
      <c r="P58" s="169" t="str">
        <f t="shared" si="0"/>
        <v>N</v>
      </c>
      <c r="Q58" s="169" t="str">
        <f t="shared" si="0"/>
        <v>N</v>
      </c>
      <c r="R58" s="169" t="str">
        <f t="shared" si="0"/>
        <v>N</v>
      </c>
    </row>
    <row r="59" s="141" customFormat="1" ht="21.95" customHeight="1" spans="1:18">
      <c r="A59" s="160">
        <v>49</v>
      </c>
      <c r="B59" s="161" t="s">
        <v>144</v>
      </c>
      <c r="C59" s="161" t="s">
        <v>145</v>
      </c>
      <c r="D59" s="162">
        <v>49</v>
      </c>
      <c r="E59" s="162">
        <v>49</v>
      </c>
      <c r="F59" s="162">
        <v>49</v>
      </c>
      <c r="G59" s="162">
        <v>49</v>
      </c>
      <c r="H59" s="162">
        <v>49</v>
      </c>
      <c r="I59" s="176">
        <v>65</v>
      </c>
      <c r="J59" s="176">
        <v>65</v>
      </c>
      <c r="K59" s="176">
        <v>65</v>
      </c>
      <c r="L59" s="176">
        <v>65</v>
      </c>
      <c r="M59" s="176">
        <v>65</v>
      </c>
      <c r="N59" s="169" t="str">
        <f t="shared" si="0"/>
        <v>Y</v>
      </c>
      <c r="O59" s="169" t="str">
        <f t="shared" si="0"/>
        <v>Y</v>
      </c>
      <c r="P59" s="169" t="str">
        <f t="shared" si="0"/>
        <v>Y</v>
      </c>
      <c r="Q59" s="169" t="str">
        <f t="shared" si="0"/>
        <v>Y</v>
      </c>
      <c r="R59" s="169" t="str">
        <f t="shared" si="0"/>
        <v>Y</v>
      </c>
    </row>
    <row r="60" s="141" customFormat="1" ht="21.95" customHeight="1" spans="1:18">
      <c r="A60" s="160">
        <v>50</v>
      </c>
      <c r="B60" s="161" t="s">
        <v>146</v>
      </c>
      <c r="C60" s="161" t="s">
        <v>147</v>
      </c>
      <c r="D60" s="162">
        <v>47</v>
      </c>
      <c r="E60" s="162">
        <v>47</v>
      </c>
      <c r="F60" s="162">
        <v>47</v>
      </c>
      <c r="G60" s="162">
        <v>47</v>
      </c>
      <c r="H60" s="162">
        <v>47</v>
      </c>
      <c r="I60" s="176">
        <v>66</v>
      </c>
      <c r="J60" s="176">
        <v>66</v>
      </c>
      <c r="K60" s="176">
        <v>66</v>
      </c>
      <c r="L60" s="176">
        <v>66</v>
      </c>
      <c r="M60" s="176">
        <v>66</v>
      </c>
      <c r="N60" s="169" t="str">
        <f t="shared" si="0"/>
        <v>Y</v>
      </c>
      <c r="O60" s="169" t="str">
        <f t="shared" si="0"/>
        <v>Y</v>
      </c>
      <c r="P60" s="169" t="str">
        <f t="shared" si="0"/>
        <v>Y</v>
      </c>
      <c r="Q60" s="169" t="str">
        <f t="shared" si="0"/>
        <v>Y</v>
      </c>
      <c r="R60" s="169" t="str">
        <f t="shared" si="0"/>
        <v>Y</v>
      </c>
    </row>
    <row r="61" s="141" customFormat="1" ht="21.95" customHeight="1" spans="1:18">
      <c r="A61" s="160">
        <v>51</v>
      </c>
      <c r="B61" s="161" t="s">
        <v>148</v>
      </c>
      <c r="C61" s="161" t="s">
        <v>149</v>
      </c>
      <c r="D61" s="164">
        <v>66</v>
      </c>
      <c r="E61" s="164">
        <v>66</v>
      </c>
      <c r="F61" s="164">
        <v>66</v>
      </c>
      <c r="G61" s="164">
        <v>66</v>
      </c>
      <c r="H61" s="164">
        <v>66</v>
      </c>
      <c r="I61" s="177">
        <v>83</v>
      </c>
      <c r="J61" s="177">
        <v>83</v>
      </c>
      <c r="K61" s="177">
        <v>83</v>
      </c>
      <c r="L61" s="177">
        <v>83</v>
      </c>
      <c r="M61" s="177">
        <v>83</v>
      </c>
      <c r="N61" s="169" t="str">
        <f t="shared" si="0"/>
        <v>Y</v>
      </c>
      <c r="O61" s="169" t="str">
        <f t="shared" si="0"/>
        <v>Y</v>
      </c>
      <c r="P61" s="169" t="str">
        <f t="shared" si="0"/>
        <v>Y</v>
      </c>
      <c r="Q61" s="169" t="str">
        <f t="shared" si="0"/>
        <v>Y</v>
      </c>
      <c r="R61" s="169" t="str">
        <f t="shared" si="0"/>
        <v>Y</v>
      </c>
    </row>
    <row r="62" s="141" customFormat="1" ht="21.95" customHeight="1" spans="1:18">
      <c r="A62" s="160">
        <v>52</v>
      </c>
      <c r="B62" s="161" t="s">
        <v>150</v>
      </c>
      <c r="C62" s="161" t="s">
        <v>151</v>
      </c>
      <c r="D62" s="164">
        <v>59</v>
      </c>
      <c r="E62" s="164">
        <v>59</v>
      </c>
      <c r="F62" s="164">
        <v>59</v>
      </c>
      <c r="G62" s="164">
        <v>59</v>
      </c>
      <c r="H62" s="164">
        <v>59</v>
      </c>
      <c r="I62" s="177">
        <v>76</v>
      </c>
      <c r="J62" s="177">
        <v>76</v>
      </c>
      <c r="K62" s="177">
        <v>76</v>
      </c>
      <c r="L62" s="177">
        <v>76</v>
      </c>
      <c r="M62" s="177">
        <v>76</v>
      </c>
      <c r="N62" s="169" t="str">
        <f t="shared" si="0"/>
        <v>Y</v>
      </c>
      <c r="O62" s="169" t="str">
        <f t="shared" si="0"/>
        <v>Y</v>
      </c>
      <c r="P62" s="169" t="str">
        <f t="shared" si="0"/>
        <v>Y</v>
      </c>
      <c r="Q62" s="169" t="str">
        <f t="shared" si="0"/>
        <v>Y</v>
      </c>
      <c r="R62" s="169" t="str">
        <f t="shared" si="0"/>
        <v>Y</v>
      </c>
    </row>
    <row r="63" s="141" customFormat="1" ht="21.95" customHeight="1" spans="1:18">
      <c r="A63" s="160">
        <v>53</v>
      </c>
      <c r="B63" s="161" t="s">
        <v>152</v>
      </c>
      <c r="C63" s="161" t="s">
        <v>153</v>
      </c>
      <c r="D63" s="164">
        <v>59</v>
      </c>
      <c r="E63" s="164">
        <v>59</v>
      </c>
      <c r="F63" s="164">
        <v>59</v>
      </c>
      <c r="G63" s="164">
        <v>59</v>
      </c>
      <c r="H63" s="164">
        <v>59</v>
      </c>
      <c r="I63" s="177">
        <v>79</v>
      </c>
      <c r="J63" s="177">
        <v>79</v>
      </c>
      <c r="K63" s="177">
        <v>79</v>
      </c>
      <c r="L63" s="177">
        <v>79</v>
      </c>
      <c r="M63" s="177">
        <v>79</v>
      </c>
      <c r="N63" s="169" t="str">
        <f t="shared" ref="N63:R66" si="1">IF(I63&gt;=60,"Y","N")</f>
        <v>Y</v>
      </c>
      <c r="O63" s="169" t="str">
        <f t="shared" si="1"/>
        <v>Y</v>
      </c>
      <c r="P63" s="169" t="str">
        <f t="shared" si="1"/>
        <v>Y</v>
      </c>
      <c r="Q63" s="169" t="str">
        <f t="shared" si="1"/>
        <v>Y</v>
      </c>
      <c r="R63" s="169" t="str">
        <f t="shared" si="1"/>
        <v>Y</v>
      </c>
    </row>
    <row r="64" s="141" customFormat="1" ht="21.95" customHeight="1" spans="1:18">
      <c r="A64" s="160">
        <v>54</v>
      </c>
      <c r="B64" s="161" t="s">
        <v>154</v>
      </c>
      <c r="C64" s="161" t="s">
        <v>155</v>
      </c>
      <c r="D64" s="164">
        <v>53</v>
      </c>
      <c r="E64" s="164">
        <v>53</v>
      </c>
      <c r="F64" s="164">
        <v>53</v>
      </c>
      <c r="G64" s="164">
        <v>53</v>
      </c>
      <c r="H64" s="164">
        <v>53</v>
      </c>
      <c r="I64" s="177">
        <v>71</v>
      </c>
      <c r="J64" s="177">
        <v>71</v>
      </c>
      <c r="K64" s="177">
        <v>71</v>
      </c>
      <c r="L64" s="177">
        <v>71</v>
      </c>
      <c r="M64" s="177">
        <v>71</v>
      </c>
      <c r="N64" s="169" t="str">
        <f t="shared" si="1"/>
        <v>Y</v>
      </c>
      <c r="O64" s="169" t="str">
        <f t="shared" si="1"/>
        <v>Y</v>
      </c>
      <c r="P64" s="169" t="str">
        <f t="shared" si="1"/>
        <v>Y</v>
      </c>
      <c r="Q64" s="169" t="str">
        <f t="shared" si="1"/>
        <v>Y</v>
      </c>
      <c r="R64" s="169" t="str">
        <f t="shared" si="1"/>
        <v>Y</v>
      </c>
    </row>
    <row r="65" s="141" customFormat="1" ht="21.95" customHeight="1" spans="1:18">
      <c r="A65" s="160">
        <v>55</v>
      </c>
      <c r="B65" s="161" t="s">
        <v>156</v>
      </c>
      <c r="C65" s="161" t="s">
        <v>157</v>
      </c>
      <c r="D65" s="164">
        <v>53</v>
      </c>
      <c r="E65" s="164">
        <v>53</v>
      </c>
      <c r="F65" s="164">
        <v>53</v>
      </c>
      <c r="G65" s="164">
        <v>53</v>
      </c>
      <c r="H65" s="164">
        <v>53</v>
      </c>
      <c r="I65" s="177">
        <v>70</v>
      </c>
      <c r="J65" s="177">
        <v>70</v>
      </c>
      <c r="K65" s="177">
        <v>70</v>
      </c>
      <c r="L65" s="177">
        <v>70</v>
      </c>
      <c r="M65" s="177">
        <v>70</v>
      </c>
      <c r="N65" s="169" t="str">
        <f t="shared" si="1"/>
        <v>Y</v>
      </c>
      <c r="O65" s="169" t="str">
        <f t="shared" si="1"/>
        <v>Y</v>
      </c>
      <c r="P65" s="169" t="str">
        <f t="shared" si="1"/>
        <v>Y</v>
      </c>
      <c r="Q65" s="169" t="str">
        <f t="shared" si="1"/>
        <v>Y</v>
      </c>
      <c r="R65" s="169" t="str">
        <f t="shared" si="1"/>
        <v>Y</v>
      </c>
    </row>
    <row r="66" s="141" customFormat="1" ht="21.95" customHeight="1" spans="1:18">
      <c r="A66" s="160">
        <v>56</v>
      </c>
      <c r="B66" s="161" t="s">
        <v>158</v>
      </c>
      <c r="C66" s="161" t="s">
        <v>159</v>
      </c>
      <c r="D66" s="164">
        <v>51</v>
      </c>
      <c r="E66" s="164">
        <v>51</v>
      </c>
      <c r="F66" s="164">
        <v>51</v>
      </c>
      <c r="G66" s="164">
        <v>51</v>
      </c>
      <c r="H66" s="164">
        <v>51</v>
      </c>
      <c r="I66" s="177">
        <v>66</v>
      </c>
      <c r="J66" s="177">
        <v>66</v>
      </c>
      <c r="K66" s="177">
        <v>66</v>
      </c>
      <c r="L66" s="177">
        <v>66</v>
      </c>
      <c r="M66" s="177">
        <v>66</v>
      </c>
      <c r="N66" s="169" t="str">
        <f t="shared" si="1"/>
        <v>Y</v>
      </c>
      <c r="O66" s="169" t="str">
        <f t="shared" si="1"/>
        <v>Y</v>
      </c>
      <c r="P66" s="169" t="str">
        <f t="shared" si="1"/>
        <v>Y</v>
      </c>
      <c r="Q66" s="169" t="str">
        <f t="shared" si="1"/>
        <v>Y</v>
      </c>
      <c r="R66" s="169" t="str">
        <f t="shared" si="1"/>
        <v>Y</v>
      </c>
    </row>
    <row r="67" s="141" customFormat="1" ht="21.95" customHeight="1" spans="1:18">
      <c r="A67" s="160">
        <v>57</v>
      </c>
      <c r="B67" s="179" t="s">
        <v>160</v>
      </c>
      <c r="C67" s="179" t="s">
        <v>161</v>
      </c>
      <c r="D67" s="112">
        <v>56</v>
      </c>
      <c r="E67" s="112">
        <v>56</v>
      </c>
      <c r="F67" s="112">
        <v>56</v>
      </c>
      <c r="G67" s="112">
        <v>56</v>
      </c>
      <c r="H67" s="112">
        <v>56</v>
      </c>
      <c r="I67" s="189">
        <f>(D67/0.8)</f>
        <v>70</v>
      </c>
      <c r="J67" s="189">
        <f t="shared" ref="J67:M82" si="2">(E67/0.8)</f>
        <v>70</v>
      </c>
      <c r="K67" s="189">
        <f t="shared" si="2"/>
        <v>70</v>
      </c>
      <c r="L67" s="189">
        <f t="shared" si="2"/>
        <v>70</v>
      </c>
      <c r="M67" s="189">
        <f t="shared" si="2"/>
        <v>70</v>
      </c>
      <c r="N67" s="169" t="str">
        <f>IF(I67&gt;=40,"Y","N")</f>
        <v>Y</v>
      </c>
      <c r="O67" s="169" t="str">
        <f t="shared" ref="O67:R67" si="3">IF(J67&gt;=40,"Y","N")</f>
        <v>Y</v>
      </c>
      <c r="P67" s="169" t="str">
        <f t="shared" si="3"/>
        <v>Y</v>
      </c>
      <c r="Q67" s="169" t="str">
        <f t="shared" si="3"/>
        <v>Y</v>
      </c>
      <c r="R67" s="169" t="str">
        <f t="shared" si="3"/>
        <v>Y</v>
      </c>
    </row>
    <row r="68" s="141" customFormat="1" ht="21.95" customHeight="1" spans="1:18">
      <c r="A68" s="160">
        <v>58</v>
      </c>
      <c r="B68" s="179" t="s">
        <v>162</v>
      </c>
      <c r="C68" s="179" t="s">
        <v>163</v>
      </c>
      <c r="D68" s="112">
        <v>65</v>
      </c>
      <c r="E68" s="112">
        <v>65</v>
      </c>
      <c r="F68" s="112">
        <v>65</v>
      </c>
      <c r="G68" s="112">
        <v>65</v>
      </c>
      <c r="H68" s="112">
        <v>65</v>
      </c>
      <c r="I68" s="189">
        <f t="shared" ref="I68:I121" si="4">(D68/0.8)</f>
        <v>81.25</v>
      </c>
      <c r="J68" s="189">
        <f t="shared" si="2"/>
        <v>81.25</v>
      </c>
      <c r="K68" s="189">
        <f t="shared" si="2"/>
        <v>81.25</v>
      </c>
      <c r="L68" s="189">
        <f t="shared" si="2"/>
        <v>81.25</v>
      </c>
      <c r="M68" s="189">
        <f t="shared" si="2"/>
        <v>81.25</v>
      </c>
      <c r="N68" s="169" t="str">
        <f t="shared" ref="N68:N121" si="5">IF(I68&gt;=40,"Y","N")</f>
        <v>Y</v>
      </c>
      <c r="O68" s="169" t="str">
        <f t="shared" ref="O68:O121" si="6">IF(J68&gt;=40,"Y","N")</f>
        <v>Y</v>
      </c>
      <c r="P68" s="169" t="str">
        <f t="shared" ref="P68:P121" si="7">IF(K68&gt;=40,"Y","N")</f>
        <v>Y</v>
      </c>
      <c r="Q68" s="169" t="str">
        <f t="shared" ref="Q68:Q121" si="8">IF(L68&gt;=40,"Y","N")</f>
        <v>Y</v>
      </c>
      <c r="R68" s="169" t="str">
        <f t="shared" ref="R68:R121" si="9">IF(M68&gt;=40,"Y","N")</f>
        <v>Y</v>
      </c>
    </row>
    <row r="69" s="141" customFormat="1" ht="21.95" customHeight="1" spans="1:18">
      <c r="A69" s="160">
        <v>59</v>
      </c>
      <c r="B69" s="179" t="s">
        <v>164</v>
      </c>
      <c r="C69" s="179" t="s">
        <v>165</v>
      </c>
      <c r="D69" s="112">
        <v>58</v>
      </c>
      <c r="E69" s="112">
        <v>58</v>
      </c>
      <c r="F69" s="112">
        <v>58</v>
      </c>
      <c r="G69" s="112">
        <v>58</v>
      </c>
      <c r="H69" s="112">
        <v>58</v>
      </c>
      <c r="I69" s="189">
        <f t="shared" si="4"/>
        <v>72.5</v>
      </c>
      <c r="J69" s="189">
        <f t="shared" si="2"/>
        <v>72.5</v>
      </c>
      <c r="K69" s="189">
        <f t="shared" si="2"/>
        <v>72.5</v>
      </c>
      <c r="L69" s="189">
        <f t="shared" si="2"/>
        <v>72.5</v>
      </c>
      <c r="M69" s="189">
        <f t="shared" si="2"/>
        <v>72.5</v>
      </c>
      <c r="N69" s="169" t="str">
        <f t="shared" si="5"/>
        <v>Y</v>
      </c>
      <c r="O69" s="169" t="str">
        <f t="shared" si="6"/>
        <v>Y</v>
      </c>
      <c r="P69" s="169" t="str">
        <f t="shared" si="7"/>
        <v>Y</v>
      </c>
      <c r="Q69" s="169" t="str">
        <f t="shared" si="8"/>
        <v>Y</v>
      </c>
      <c r="R69" s="169" t="str">
        <f t="shared" si="9"/>
        <v>Y</v>
      </c>
    </row>
    <row r="70" s="141" customFormat="1" ht="21.95" customHeight="1" spans="1:18">
      <c r="A70" s="160">
        <v>60</v>
      </c>
      <c r="B70" s="180" t="s">
        <v>166</v>
      </c>
      <c r="C70" s="179" t="s">
        <v>167</v>
      </c>
      <c r="D70" s="112">
        <v>67</v>
      </c>
      <c r="E70" s="112">
        <v>67</v>
      </c>
      <c r="F70" s="112">
        <v>67</v>
      </c>
      <c r="G70" s="112">
        <v>67</v>
      </c>
      <c r="H70" s="112">
        <v>67</v>
      </c>
      <c r="I70" s="189">
        <f t="shared" si="4"/>
        <v>83.75</v>
      </c>
      <c r="J70" s="189">
        <f t="shared" si="2"/>
        <v>83.75</v>
      </c>
      <c r="K70" s="189">
        <f t="shared" si="2"/>
        <v>83.75</v>
      </c>
      <c r="L70" s="189">
        <f t="shared" si="2"/>
        <v>83.75</v>
      </c>
      <c r="M70" s="189">
        <f t="shared" si="2"/>
        <v>83.75</v>
      </c>
      <c r="N70" s="169" t="str">
        <f t="shared" si="5"/>
        <v>Y</v>
      </c>
      <c r="O70" s="169" t="str">
        <f t="shared" si="6"/>
        <v>Y</v>
      </c>
      <c r="P70" s="169" t="str">
        <f t="shared" si="7"/>
        <v>Y</v>
      </c>
      <c r="Q70" s="169" t="str">
        <f t="shared" si="8"/>
        <v>Y</v>
      </c>
      <c r="R70" s="169" t="str">
        <f t="shared" si="9"/>
        <v>Y</v>
      </c>
    </row>
    <row r="71" s="141" customFormat="1" ht="21.95" customHeight="1" spans="1:18">
      <c r="A71" s="160">
        <v>61</v>
      </c>
      <c r="B71" s="179" t="s">
        <v>168</v>
      </c>
      <c r="C71" s="179" t="s">
        <v>169</v>
      </c>
      <c r="D71" s="112">
        <v>48</v>
      </c>
      <c r="E71" s="112">
        <v>48</v>
      </c>
      <c r="F71" s="112">
        <v>48</v>
      </c>
      <c r="G71" s="112">
        <v>48</v>
      </c>
      <c r="H71" s="112">
        <v>48</v>
      </c>
      <c r="I71" s="189">
        <f t="shared" si="4"/>
        <v>60</v>
      </c>
      <c r="J71" s="189">
        <f t="shared" si="2"/>
        <v>60</v>
      </c>
      <c r="K71" s="189">
        <f t="shared" si="2"/>
        <v>60</v>
      </c>
      <c r="L71" s="189">
        <f t="shared" si="2"/>
        <v>60</v>
      </c>
      <c r="M71" s="189">
        <f t="shared" si="2"/>
        <v>60</v>
      </c>
      <c r="N71" s="169" t="str">
        <f t="shared" si="5"/>
        <v>Y</v>
      </c>
      <c r="O71" s="169" t="str">
        <f t="shared" si="6"/>
        <v>Y</v>
      </c>
      <c r="P71" s="169" t="str">
        <f t="shared" si="7"/>
        <v>Y</v>
      </c>
      <c r="Q71" s="169" t="str">
        <f t="shared" si="8"/>
        <v>Y</v>
      </c>
      <c r="R71" s="169" t="str">
        <f t="shared" si="9"/>
        <v>Y</v>
      </c>
    </row>
    <row r="72" s="141" customFormat="1" ht="21.95" customHeight="1" spans="1:18">
      <c r="A72" s="160">
        <v>62</v>
      </c>
      <c r="B72" s="179" t="s">
        <v>170</v>
      </c>
      <c r="C72" s="179" t="s">
        <v>171</v>
      </c>
      <c r="D72" s="112">
        <v>66</v>
      </c>
      <c r="E72" s="112">
        <v>66</v>
      </c>
      <c r="F72" s="112">
        <v>66</v>
      </c>
      <c r="G72" s="112">
        <v>66</v>
      </c>
      <c r="H72" s="112">
        <v>66</v>
      </c>
      <c r="I72" s="189">
        <f t="shared" si="4"/>
        <v>82.5</v>
      </c>
      <c r="J72" s="189">
        <f t="shared" si="2"/>
        <v>82.5</v>
      </c>
      <c r="K72" s="189">
        <f t="shared" si="2"/>
        <v>82.5</v>
      </c>
      <c r="L72" s="189">
        <f t="shared" si="2"/>
        <v>82.5</v>
      </c>
      <c r="M72" s="189">
        <f t="shared" si="2"/>
        <v>82.5</v>
      </c>
      <c r="N72" s="169" t="str">
        <f t="shared" si="5"/>
        <v>Y</v>
      </c>
      <c r="O72" s="169" t="str">
        <f t="shared" si="6"/>
        <v>Y</v>
      </c>
      <c r="P72" s="169" t="str">
        <f t="shared" si="7"/>
        <v>Y</v>
      </c>
      <c r="Q72" s="169" t="str">
        <f t="shared" si="8"/>
        <v>Y</v>
      </c>
      <c r="R72" s="169" t="str">
        <f t="shared" si="9"/>
        <v>Y</v>
      </c>
    </row>
    <row r="73" s="141" customFormat="1" ht="21.95" customHeight="1" spans="1:18">
      <c r="A73" s="160">
        <v>63</v>
      </c>
      <c r="B73" s="179" t="s">
        <v>172</v>
      </c>
      <c r="C73" s="179" t="s">
        <v>173</v>
      </c>
      <c r="D73" s="112">
        <v>63</v>
      </c>
      <c r="E73" s="112">
        <v>63</v>
      </c>
      <c r="F73" s="112">
        <v>63</v>
      </c>
      <c r="G73" s="112">
        <v>63</v>
      </c>
      <c r="H73" s="112">
        <v>63</v>
      </c>
      <c r="I73" s="189">
        <f t="shared" si="4"/>
        <v>78.75</v>
      </c>
      <c r="J73" s="189">
        <f t="shared" si="2"/>
        <v>78.75</v>
      </c>
      <c r="K73" s="189">
        <f t="shared" si="2"/>
        <v>78.75</v>
      </c>
      <c r="L73" s="189">
        <f t="shared" si="2"/>
        <v>78.75</v>
      </c>
      <c r="M73" s="189">
        <f t="shared" si="2"/>
        <v>78.75</v>
      </c>
      <c r="N73" s="169" t="str">
        <f t="shared" si="5"/>
        <v>Y</v>
      </c>
      <c r="O73" s="169" t="str">
        <f t="shared" si="6"/>
        <v>Y</v>
      </c>
      <c r="P73" s="169" t="str">
        <f t="shared" si="7"/>
        <v>Y</v>
      </c>
      <c r="Q73" s="169" t="str">
        <f t="shared" si="8"/>
        <v>Y</v>
      </c>
      <c r="R73" s="169" t="str">
        <f t="shared" si="9"/>
        <v>Y</v>
      </c>
    </row>
    <row r="74" s="141" customFormat="1" ht="21.95" customHeight="1" spans="1:18">
      <c r="A74" s="160">
        <v>64</v>
      </c>
      <c r="B74" s="179" t="s">
        <v>174</v>
      </c>
      <c r="C74" s="179" t="s">
        <v>175</v>
      </c>
      <c r="D74" s="112">
        <v>58</v>
      </c>
      <c r="E74" s="112">
        <v>58</v>
      </c>
      <c r="F74" s="112">
        <v>58</v>
      </c>
      <c r="G74" s="112">
        <v>58</v>
      </c>
      <c r="H74" s="112">
        <v>58</v>
      </c>
      <c r="I74" s="189">
        <f t="shared" si="4"/>
        <v>72.5</v>
      </c>
      <c r="J74" s="189">
        <f t="shared" si="2"/>
        <v>72.5</v>
      </c>
      <c r="K74" s="189">
        <f t="shared" si="2"/>
        <v>72.5</v>
      </c>
      <c r="L74" s="189">
        <f t="shared" si="2"/>
        <v>72.5</v>
      </c>
      <c r="M74" s="189">
        <f t="shared" si="2"/>
        <v>72.5</v>
      </c>
      <c r="N74" s="169" t="str">
        <f t="shared" si="5"/>
        <v>Y</v>
      </c>
      <c r="O74" s="169" t="str">
        <f t="shared" si="6"/>
        <v>Y</v>
      </c>
      <c r="P74" s="169" t="str">
        <f t="shared" si="7"/>
        <v>Y</v>
      </c>
      <c r="Q74" s="169" t="str">
        <f t="shared" si="8"/>
        <v>Y</v>
      </c>
      <c r="R74" s="169" t="str">
        <f t="shared" si="9"/>
        <v>Y</v>
      </c>
    </row>
    <row r="75" s="141" customFormat="1" ht="21.95" customHeight="1" spans="1:18">
      <c r="A75" s="160">
        <v>65</v>
      </c>
      <c r="B75" s="179" t="s">
        <v>176</v>
      </c>
      <c r="C75" s="179" t="s">
        <v>177</v>
      </c>
      <c r="D75" s="112">
        <v>66</v>
      </c>
      <c r="E75" s="112">
        <v>66</v>
      </c>
      <c r="F75" s="112">
        <v>66</v>
      </c>
      <c r="G75" s="112">
        <v>66</v>
      </c>
      <c r="H75" s="112">
        <v>66</v>
      </c>
      <c r="I75" s="189">
        <f t="shared" si="4"/>
        <v>82.5</v>
      </c>
      <c r="J75" s="189">
        <f t="shared" si="2"/>
        <v>82.5</v>
      </c>
      <c r="K75" s="189">
        <f t="shared" si="2"/>
        <v>82.5</v>
      </c>
      <c r="L75" s="189">
        <f t="shared" si="2"/>
        <v>82.5</v>
      </c>
      <c r="M75" s="189">
        <f t="shared" si="2"/>
        <v>82.5</v>
      </c>
      <c r="N75" s="169" t="str">
        <f t="shared" si="5"/>
        <v>Y</v>
      </c>
      <c r="O75" s="169" t="str">
        <f t="shared" si="6"/>
        <v>Y</v>
      </c>
      <c r="P75" s="169" t="str">
        <f t="shared" si="7"/>
        <v>Y</v>
      </c>
      <c r="Q75" s="169" t="str">
        <f t="shared" si="8"/>
        <v>Y</v>
      </c>
      <c r="R75" s="169" t="str">
        <f t="shared" si="9"/>
        <v>Y</v>
      </c>
    </row>
    <row r="76" s="141" customFormat="1" ht="21.95" customHeight="1" spans="1:18">
      <c r="A76" s="160">
        <v>66</v>
      </c>
      <c r="B76" s="179" t="s">
        <v>178</v>
      </c>
      <c r="C76" s="179" t="s">
        <v>179</v>
      </c>
      <c r="D76" s="112">
        <v>54</v>
      </c>
      <c r="E76" s="112">
        <v>54</v>
      </c>
      <c r="F76" s="112">
        <v>54</v>
      </c>
      <c r="G76" s="112">
        <v>54</v>
      </c>
      <c r="H76" s="112">
        <v>54</v>
      </c>
      <c r="I76" s="189">
        <f t="shared" si="4"/>
        <v>67.5</v>
      </c>
      <c r="J76" s="189">
        <f t="shared" si="2"/>
        <v>67.5</v>
      </c>
      <c r="K76" s="189">
        <f t="shared" si="2"/>
        <v>67.5</v>
      </c>
      <c r="L76" s="189">
        <f t="shared" si="2"/>
        <v>67.5</v>
      </c>
      <c r="M76" s="189">
        <f t="shared" si="2"/>
        <v>67.5</v>
      </c>
      <c r="N76" s="169" t="str">
        <f t="shared" si="5"/>
        <v>Y</v>
      </c>
      <c r="O76" s="169" t="str">
        <f t="shared" si="6"/>
        <v>Y</v>
      </c>
      <c r="P76" s="169" t="str">
        <f t="shared" si="7"/>
        <v>Y</v>
      </c>
      <c r="Q76" s="169" t="str">
        <f t="shared" si="8"/>
        <v>Y</v>
      </c>
      <c r="R76" s="169" t="str">
        <f t="shared" si="9"/>
        <v>Y</v>
      </c>
    </row>
    <row r="77" s="141" customFormat="1" ht="21.95" customHeight="1" spans="1:18">
      <c r="A77" s="160">
        <v>67</v>
      </c>
      <c r="B77" s="179" t="s">
        <v>180</v>
      </c>
      <c r="C77" s="179" t="s">
        <v>181</v>
      </c>
      <c r="D77" s="112">
        <v>67</v>
      </c>
      <c r="E77" s="112">
        <v>67</v>
      </c>
      <c r="F77" s="112">
        <v>67</v>
      </c>
      <c r="G77" s="112">
        <v>67</v>
      </c>
      <c r="H77" s="112">
        <v>67</v>
      </c>
      <c r="I77" s="189">
        <f t="shared" si="4"/>
        <v>83.75</v>
      </c>
      <c r="J77" s="189">
        <f t="shared" si="2"/>
        <v>83.75</v>
      </c>
      <c r="K77" s="189">
        <f t="shared" si="2"/>
        <v>83.75</v>
      </c>
      <c r="L77" s="189">
        <f t="shared" si="2"/>
        <v>83.75</v>
      </c>
      <c r="M77" s="189">
        <f t="shared" si="2"/>
        <v>83.75</v>
      </c>
      <c r="N77" s="169" t="str">
        <f t="shared" si="5"/>
        <v>Y</v>
      </c>
      <c r="O77" s="169" t="str">
        <f t="shared" si="6"/>
        <v>Y</v>
      </c>
      <c r="P77" s="169" t="str">
        <f t="shared" si="7"/>
        <v>Y</v>
      </c>
      <c r="Q77" s="169" t="str">
        <f t="shared" si="8"/>
        <v>Y</v>
      </c>
      <c r="R77" s="169" t="str">
        <f t="shared" si="9"/>
        <v>Y</v>
      </c>
    </row>
    <row r="78" s="141" customFormat="1" ht="21.95" customHeight="1" spans="1:18">
      <c r="A78" s="160">
        <v>68</v>
      </c>
      <c r="B78" s="179" t="s">
        <v>182</v>
      </c>
      <c r="C78" s="179" t="s">
        <v>183</v>
      </c>
      <c r="D78" s="112">
        <v>39</v>
      </c>
      <c r="E78" s="112">
        <v>39</v>
      </c>
      <c r="F78" s="112">
        <v>39</v>
      </c>
      <c r="G78" s="112">
        <v>39</v>
      </c>
      <c r="H78" s="112">
        <v>39</v>
      </c>
      <c r="I78" s="189">
        <f t="shared" si="4"/>
        <v>48.75</v>
      </c>
      <c r="J78" s="189">
        <f t="shared" si="2"/>
        <v>48.75</v>
      </c>
      <c r="K78" s="189">
        <f t="shared" si="2"/>
        <v>48.75</v>
      </c>
      <c r="L78" s="189">
        <f t="shared" si="2"/>
        <v>48.75</v>
      </c>
      <c r="M78" s="189">
        <f t="shared" si="2"/>
        <v>48.75</v>
      </c>
      <c r="N78" s="169" t="str">
        <f t="shared" si="5"/>
        <v>Y</v>
      </c>
      <c r="O78" s="169" t="str">
        <f t="shared" si="6"/>
        <v>Y</v>
      </c>
      <c r="P78" s="169" t="str">
        <f t="shared" si="7"/>
        <v>Y</v>
      </c>
      <c r="Q78" s="169" t="str">
        <f t="shared" si="8"/>
        <v>Y</v>
      </c>
      <c r="R78" s="169" t="str">
        <f t="shared" si="9"/>
        <v>Y</v>
      </c>
    </row>
    <row r="79" s="141" customFormat="1" ht="21.95" customHeight="1" spans="1:18">
      <c r="A79" s="160">
        <v>69</v>
      </c>
      <c r="B79" s="179" t="s">
        <v>184</v>
      </c>
      <c r="C79" s="179" t="s">
        <v>185</v>
      </c>
      <c r="D79" s="112">
        <v>57</v>
      </c>
      <c r="E79" s="112">
        <v>57</v>
      </c>
      <c r="F79" s="112">
        <v>57</v>
      </c>
      <c r="G79" s="112">
        <v>57</v>
      </c>
      <c r="H79" s="112">
        <v>57</v>
      </c>
      <c r="I79" s="189">
        <f t="shared" si="4"/>
        <v>71.25</v>
      </c>
      <c r="J79" s="189">
        <f t="shared" si="2"/>
        <v>71.25</v>
      </c>
      <c r="K79" s="189">
        <f t="shared" si="2"/>
        <v>71.25</v>
      </c>
      <c r="L79" s="189">
        <f t="shared" si="2"/>
        <v>71.25</v>
      </c>
      <c r="M79" s="189">
        <f t="shared" si="2"/>
        <v>71.25</v>
      </c>
      <c r="N79" s="169" t="str">
        <f t="shared" si="5"/>
        <v>Y</v>
      </c>
      <c r="O79" s="169" t="str">
        <f t="shared" si="6"/>
        <v>Y</v>
      </c>
      <c r="P79" s="169" t="str">
        <f t="shared" si="7"/>
        <v>Y</v>
      </c>
      <c r="Q79" s="169" t="str">
        <f t="shared" si="8"/>
        <v>Y</v>
      </c>
      <c r="R79" s="169" t="str">
        <f t="shared" si="9"/>
        <v>Y</v>
      </c>
    </row>
    <row r="80" s="141" customFormat="1" ht="21.95" customHeight="1" spans="1:18">
      <c r="A80" s="160">
        <v>70</v>
      </c>
      <c r="B80" s="179" t="s">
        <v>186</v>
      </c>
      <c r="C80" s="179" t="s">
        <v>187</v>
      </c>
      <c r="D80" s="112">
        <v>61</v>
      </c>
      <c r="E80" s="112">
        <v>61</v>
      </c>
      <c r="F80" s="112">
        <v>61</v>
      </c>
      <c r="G80" s="112">
        <v>61</v>
      </c>
      <c r="H80" s="112">
        <v>61</v>
      </c>
      <c r="I80" s="189">
        <f t="shared" si="4"/>
        <v>76.25</v>
      </c>
      <c r="J80" s="189">
        <f t="shared" si="2"/>
        <v>76.25</v>
      </c>
      <c r="K80" s="189">
        <f t="shared" si="2"/>
        <v>76.25</v>
      </c>
      <c r="L80" s="189">
        <f t="shared" si="2"/>
        <v>76.25</v>
      </c>
      <c r="M80" s="189">
        <f t="shared" si="2"/>
        <v>76.25</v>
      </c>
      <c r="N80" s="169" t="str">
        <f t="shared" si="5"/>
        <v>Y</v>
      </c>
      <c r="O80" s="169" t="str">
        <f t="shared" si="6"/>
        <v>Y</v>
      </c>
      <c r="P80" s="169" t="str">
        <f t="shared" si="7"/>
        <v>Y</v>
      </c>
      <c r="Q80" s="169" t="str">
        <f t="shared" si="8"/>
        <v>Y</v>
      </c>
      <c r="R80" s="169" t="str">
        <f t="shared" si="9"/>
        <v>Y</v>
      </c>
    </row>
    <row r="81" s="141" customFormat="1" ht="21.95" customHeight="1" spans="1:18">
      <c r="A81" s="160">
        <v>71</v>
      </c>
      <c r="B81" s="179" t="s">
        <v>188</v>
      </c>
      <c r="C81" s="179" t="s">
        <v>189</v>
      </c>
      <c r="D81" s="112">
        <v>57</v>
      </c>
      <c r="E81" s="112">
        <v>57</v>
      </c>
      <c r="F81" s="112">
        <v>57</v>
      </c>
      <c r="G81" s="112">
        <v>57</v>
      </c>
      <c r="H81" s="112">
        <v>57</v>
      </c>
      <c r="I81" s="189">
        <f t="shared" si="4"/>
        <v>71.25</v>
      </c>
      <c r="J81" s="189">
        <f t="shared" si="2"/>
        <v>71.25</v>
      </c>
      <c r="K81" s="189">
        <f t="shared" si="2"/>
        <v>71.25</v>
      </c>
      <c r="L81" s="189">
        <f t="shared" si="2"/>
        <v>71.25</v>
      </c>
      <c r="M81" s="189">
        <f t="shared" si="2"/>
        <v>71.25</v>
      </c>
      <c r="N81" s="169" t="str">
        <f t="shared" si="5"/>
        <v>Y</v>
      </c>
      <c r="O81" s="169" t="str">
        <f t="shared" si="6"/>
        <v>Y</v>
      </c>
      <c r="P81" s="169" t="str">
        <f t="shared" si="7"/>
        <v>Y</v>
      </c>
      <c r="Q81" s="169" t="str">
        <f t="shared" si="8"/>
        <v>Y</v>
      </c>
      <c r="R81" s="169" t="str">
        <f t="shared" si="9"/>
        <v>Y</v>
      </c>
    </row>
    <row r="82" s="141" customFormat="1" ht="21.95" customHeight="1" spans="1:18">
      <c r="A82" s="160">
        <v>72</v>
      </c>
      <c r="B82" s="179" t="s">
        <v>190</v>
      </c>
      <c r="C82" s="179" t="s">
        <v>191</v>
      </c>
      <c r="D82" s="112">
        <v>62</v>
      </c>
      <c r="E82" s="112">
        <v>62</v>
      </c>
      <c r="F82" s="112">
        <v>62</v>
      </c>
      <c r="G82" s="112">
        <v>62</v>
      </c>
      <c r="H82" s="112">
        <v>62</v>
      </c>
      <c r="I82" s="189">
        <f t="shared" si="4"/>
        <v>77.5</v>
      </c>
      <c r="J82" s="189">
        <f t="shared" si="2"/>
        <v>77.5</v>
      </c>
      <c r="K82" s="189">
        <f t="shared" si="2"/>
        <v>77.5</v>
      </c>
      <c r="L82" s="189">
        <f t="shared" si="2"/>
        <v>77.5</v>
      </c>
      <c r="M82" s="189">
        <f t="shared" si="2"/>
        <v>77.5</v>
      </c>
      <c r="N82" s="169" t="str">
        <f t="shared" si="5"/>
        <v>Y</v>
      </c>
      <c r="O82" s="169" t="str">
        <f t="shared" si="6"/>
        <v>Y</v>
      </c>
      <c r="P82" s="169" t="str">
        <f t="shared" si="7"/>
        <v>Y</v>
      </c>
      <c r="Q82" s="169" t="str">
        <f t="shared" si="8"/>
        <v>Y</v>
      </c>
      <c r="R82" s="169" t="str">
        <f t="shared" si="9"/>
        <v>Y</v>
      </c>
    </row>
    <row r="83" s="141" customFormat="1" ht="21.95" customHeight="1" spans="1:18">
      <c r="A83" s="160">
        <v>73</v>
      </c>
      <c r="B83" s="179" t="s">
        <v>192</v>
      </c>
      <c r="C83" s="179" t="s">
        <v>193</v>
      </c>
      <c r="D83" s="112">
        <v>54</v>
      </c>
      <c r="E83" s="112">
        <v>54</v>
      </c>
      <c r="F83" s="112">
        <v>54</v>
      </c>
      <c r="G83" s="112">
        <v>54</v>
      </c>
      <c r="H83" s="112">
        <v>54</v>
      </c>
      <c r="I83" s="189">
        <f t="shared" si="4"/>
        <v>67.5</v>
      </c>
      <c r="J83" s="189">
        <f t="shared" ref="J83:J121" si="10">(E83/0.8)</f>
        <v>67.5</v>
      </c>
      <c r="K83" s="189">
        <f t="shared" ref="K83:K121" si="11">(F83/0.8)</f>
        <v>67.5</v>
      </c>
      <c r="L83" s="189">
        <f t="shared" ref="L83:L121" si="12">(G83/0.8)</f>
        <v>67.5</v>
      </c>
      <c r="M83" s="189">
        <f t="shared" ref="M83:M121" si="13">(H83/0.8)</f>
        <v>67.5</v>
      </c>
      <c r="N83" s="169" t="str">
        <f t="shared" si="5"/>
        <v>Y</v>
      </c>
      <c r="O83" s="169" t="str">
        <f t="shared" si="6"/>
        <v>Y</v>
      </c>
      <c r="P83" s="169" t="str">
        <f t="shared" si="7"/>
        <v>Y</v>
      </c>
      <c r="Q83" s="169" t="str">
        <f t="shared" si="8"/>
        <v>Y</v>
      </c>
      <c r="R83" s="169" t="str">
        <f t="shared" si="9"/>
        <v>Y</v>
      </c>
    </row>
    <row r="84" s="141" customFormat="1" ht="21.95" customHeight="1" spans="1:18">
      <c r="A84" s="160">
        <v>74</v>
      </c>
      <c r="B84" s="179" t="s">
        <v>194</v>
      </c>
      <c r="C84" s="179" t="s">
        <v>195</v>
      </c>
      <c r="D84" s="112">
        <v>53</v>
      </c>
      <c r="E84" s="112">
        <v>53</v>
      </c>
      <c r="F84" s="112">
        <v>53</v>
      </c>
      <c r="G84" s="112">
        <v>53</v>
      </c>
      <c r="H84" s="112">
        <v>53</v>
      </c>
      <c r="I84" s="189">
        <f t="shared" si="4"/>
        <v>66.25</v>
      </c>
      <c r="J84" s="189">
        <f t="shared" si="10"/>
        <v>66.25</v>
      </c>
      <c r="K84" s="189">
        <f t="shared" si="11"/>
        <v>66.25</v>
      </c>
      <c r="L84" s="189">
        <f t="shared" si="12"/>
        <v>66.25</v>
      </c>
      <c r="M84" s="189">
        <f t="shared" si="13"/>
        <v>66.25</v>
      </c>
      <c r="N84" s="169" t="str">
        <f t="shared" si="5"/>
        <v>Y</v>
      </c>
      <c r="O84" s="169" t="str">
        <f t="shared" si="6"/>
        <v>Y</v>
      </c>
      <c r="P84" s="169" t="str">
        <f t="shared" si="7"/>
        <v>Y</v>
      </c>
      <c r="Q84" s="169" t="str">
        <f t="shared" si="8"/>
        <v>Y</v>
      </c>
      <c r="R84" s="169" t="str">
        <f t="shared" si="9"/>
        <v>Y</v>
      </c>
    </row>
    <row r="85" s="141" customFormat="1" ht="21.95" customHeight="1" spans="1:18">
      <c r="A85" s="160">
        <v>75</v>
      </c>
      <c r="B85" s="179" t="s">
        <v>196</v>
      </c>
      <c r="C85" s="179" t="s">
        <v>197</v>
      </c>
      <c r="D85" s="112">
        <v>48</v>
      </c>
      <c r="E85" s="112">
        <v>48</v>
      </c>
      <c r="F85" s="112">
        <v>48</v>
      </c>
      <c r="G85" s="112">
        <v>48</v>
      </c>
      <c r="H85" s="112">
        <v>48</v>
      </c>
      <c r="I85" s="189">
        <f t="shared" si="4"/>
        <v>60</v>
      </c>
      <c r="J85" s="189">
        <f t="shared" si="10"/>
        <v>60</v>
      </c>
      <c r="K85" s="189">
        <f t="shared" si="11"/>
        <v>60</v>
      </c>
      <c r="L85" s="189">
        <f t="shared" si="12"/>
        <v>60</v>
      </c>
      <c r="M85" s="189">
        <f t="shared" si="13"/>
        <v>60</v>
      </c>
      <c r="N85" s="169" t="str">
        <f t="shared" si="5"/>
        <v>Y</v>
      </c>
      <c r="O85" s="169" t="str">
        <f t="shared" si="6"/>
        <v>Y</v>
      </c>
      <c r="P85" s="169" t="str">
        <f t="shared" si="7"/>
        <v>Y</v>
      </c>
      <c r="Q85" s="169" t="str">
        <f t="shared" si="8"/>
        <v>Y</v>
      </c>
      <c r="R85" s="169" t="str">
        <f t="shared" si="9"/>
        <v>Y</v>
      </c>
    </row>
    <row r="86" s="141" customFormat="1" ht="21.95" customHeight="1" spans="1:18">
      <c r="A86" s="160">
        <v>76</v>
      </c>
      <c r="B86" s="179" t="s">
        <v>198</v>
      </c>
      <c r="C86" s="179" t="s">
        <v>199</v>
      </c>
      <c r="D86" s="112">
        <v>55</v>
      </c>
      <c r="E86" s="112">
        <v>55</v>
      </c>
      <c r="F86" s="112">
        <v>55</v>
      </c>
      <c r="G86" s="112">
        <v>55</v>
      </c>
      <c r="H86" s="112">
        <v>55</v>
      </c>
      <c r="I86" s="189">
        <f t="shared" si="4"/>
        <v>68.75</v>
      </c>
      <c r="J86" s="189">
        <f t="shared" si="10"/>
        <v>68.75</v>
      </c>
      <c r="K86" s="189">
        <f t="shared" si="11"/>
        <v>68.75</v>
      </c>
      <c r="L86" s="189">
        <f t="shared" si="12"/>
        <v>68.75</v>
      </c>
      <c r="M86" s="189">
        <f t="shared" si="13"/>
        <v>68.75</v>
      </c>
      <c r="N86" s="169" t="str">
        <f t="shared" si="5"/>
        <v>Y</v>
      </c>
      <c r="O86" s="169" t="str">
        <f t="shared" si="6"/>
        <v>Y</v>
      </c>
      <c r="P86" s="169" t="str">
        <f t="shared" si="7"/>
        <v>Y</v>
      </c>
      <c r="Q86" s="169" t="str">
        <f t="shared" si="8"/>
        <v>Y</v>
      </c>
      <c r="R86" s="169" t="str">
        <f t="shared" si="9"/>
        <v>Y</v>
      </c>
    </row>
    <row r="87" s="141" customFormat="1" ht="21.95" customHeight="1" spans="1:18">
      <c r="A87" s="160">
        <v>77</v>
      </c>
      <c r="B87" s="179" t="s">
        <v>200</v>
      </c>
      <c r="C87" s="179" t="s">
        <v>201</v>
      </c>
      <c r="D87" s="112">
        <v>54</v>
      </c>
      <c r="E87" s="112">
        <v>54</v>
      </c>
      <c r="F87" s="112">
        <v>54</v>
      </c>
      <c r="G87" s="112">
        <v>54</v>
      </c>
      <c r="H87" s="112">
        <v>54</v>
      </c>
      <c r="I87" s="189">
        <f t="shared" si="4"/>
        <v>67.5</v>
      </c>
      <c r="J87" s="189">
        <f t="shared" si="10"/>
        <v>67.5</v>
      </c>
      <c r="K87" s="189">
        <f t="shared" si="11"/>
        <v>67.5</v>
      </c>
      <c r="L87" s="189">
        <f t="shared" si="12"/>
        <v>67.5</v>
      </c>
      <c r="M87" s="189">
        <f t="shared" si="13"/>
        <v>67.5</v>
      </c>
      <c r="N87" s="169" t="str">
        <f t="shared" si="5"/>
        <v>Y</v>
      </c>
      <c r="O87" s="169" t="str">
        <f t="shared" si="6"/>
        <v>Y</v>
      </c>
      <c r="P87" s="169" t="str">
        <f t="shared" si="7"/>
        <v>Y</v>
      </c>
      <c r="Q87" s="169" t="str">
        <f t="shared" si="8"/>
        <v>Y</v>
      </c>
      <c r="R87" s="169" t="str">
        <f t="shared" si="9"/>
        <v>Y</v>
      </c>
    </row>
    <row r="88" s="141" customFormat="1" ht="21.95" customHeight="1" spans="1:18">
      <c r="A88" s="160">
        <v>78</v>
      </c>
      <c r="B88" s="179" t="s">
        <v>202</v>
      </c>
      <c r="C88" s="179" t="s">
        <v>203</v>
      </c>
      <c r="D88" s="112">
        <v>56</v>
      </c>
      <c r="E88" s="112">
        <v>56</v>
      </c>
      <c r="F88" s="112">
        <v>56</v>
      </c>
      <c r="G88" s="112">
        <v>56</v>
      </c>
      <c r="H88" s="112">
        <v>56</v>
      </c>
      <c r="I88" s="189">
        <f t="shared" si="4"/>
        <v>70</v>
      </c>
      <c r="J88" s="189">
        <f t="shared" si="10"/>
        <v>70</v>
      </c>
      <c r="K88" s="189">
        <f t="shared" si="11"/>
        <v>70</v>
      </c>
      <c r="L88" s="189">
        <f t="shared" si="12"/>
        <v>70</v>
      </c>
      <c r="M88" s="189">
        <f t="shared" si="13"/>
        <v>70</v>
      </c>
      <c r="N88" s="169" t="str">
        <f t="shared" si="5"/>
        <v>Y</v>
      </c>
      <c r="O88" s="169" t="str">
        <f t="shared" si="6"/>
        <v>Y</v>
      </c>
      <c r="P88" s="169" t="str">
        <f t="shared" si="7"/>
        <v>Y</v>
      </c>
      <c r="Q88" s="169" t="str">
        <f t="shared" si="8"/>
        <v>Y</v>
      </c>
      <c r="R88" s="169" t="str">
        <f t="shared" si="9"/>
        <v>Y</v>
      </c>
    </row>
    <row r="89" s="141" customFormat="1" ht="21.95" customHeight="1" spans="1:18">
      <c r="A89" s="160">
        <v>79</v>
      </c>
      <c r="B89" s="179" t="s">
        <v>204</v>
      </c>
      <c r="C89" s="179" t="s">
        <v>205</v>
      </c>
      <c r="D89" s="112">
        <v>46</v>
      </c>
      <c r="E89" s="112">
        <v>46</v>
      </c>
      <c r="F89" s="112">
        <v>46</v>
      </c>
      <c r="G89" s="112">
        <v>46</v>
      </c>
      <c r="H89" s="112">
        <v>46</v>
      </c>
      <c r="I89" s="189">
        <f t="shared" si="4"/>
        <v>57.5</v>
      </c>
      <c r="J89" s="189">
        <f t="shared" si="10"/>
        <v>57.5</v>
      </c>
      <c r="K89" s="189">
        <f t="shared" si="11"/>
        <v>57.5</v>
      </c>
      <c r="L89" s="189">
        <f t="shared" si="12"/>
        <v>57.5</v>
      </c>
      <c r="M89" s="189">
        <f t="shared" si="13"/>
        <v>57.5</v>
      </c>
      <c r="N89" s="169" t="str">
        <f t="shared" si="5"/>
        <v>Y</v>
      </c>
      <c r="O89" s="169" t="str">
        <f t="shared" si="6"/>
        <v>Y</v>
      </c>
      <c r="P89" s="169" t="str">
        <f t="shared" si="7"/>
        <v>Y</v>
      </c>
      <c r="Q89" s="169" t="str">
        <f t="shared" si="8"/>
        <v>Y</v>
      </c>
      <c r="R89" s="169" t="str">
        <f t="shared" si="9"/>
        <v>Y</v>
      </c>
    </row>
    <row r="90" s="141" customFormat="1" ht="21.95" customHeight="1" spans="1:18">
      <c r="A90" s="160">
        <v>80</v>
      </c>
      <c r="B90" s="179" t="s">
        <v>206</v>
      </c>
      <c r="C90" s="179" t="s">
        <v>207</v>
      </c>
      <c r="D90" s="112">
        <v>65</v>
      </c>
      <c r="E90" s="112">
        <v>65</v>
      </c>
      <c r="F90" s="112">
        <v>65</v>
      </c>
      <c r="G90" s="112">
        <v>65</v>
      </c>
      <c r="H90" s="112">
        <v>65</v>
      </c>
      <c r="I90" s="189">
        <f t="shared" si="4"/>
        <v>81.25</v>
      </c>
      <c r="J90" s="189">
        <f t="shared" si="10"/>
        <v>81.25</v>
      </c>
      <c r="K90" s="189">
        <f t="shared" si="11"/>
        <v>81.25</v>
      </c>
      <c r="L90" s="189">
        <f t="shared" si="12"/>
        <v>81.25</v>
      </c>
      <c r="M90" s="189">
        <f t="shared" si="13"/>
        <v>81.25</v>
      </c>
      <c r="N90" s="169" t="str">
        <f t="shared" si="5"/>
        <v>Y</v>
      </c>
      <c r="O90" s="169" t="str">
        <f t="shared" si="6"/>
        <v>Y</v>
      </c>
      <c r="P90" s="169" t="str">
        <f t="shared" si="7"/>
        <v>Y</v>
      </c>
      <c r="Q90" s="169" t="str">
        <f t="shared" si="8"/>
        <v>Y</v>
      </c>
      <c r="R90" s="169" t="str">
        <f t="shared" si="9"/>
        <v>Y</v>
      </c>
    </row>
    <row r="91" s="141" customFormat="1" ht="21.95" customHeight="1" spans="1:18">
      <c r="A91" s="160">
        <v>81</v>
      </c>
      <c r="B91" s="179" t="s">
        <v>208</v>
      </c>
      <c r="C91" s="179" t="s">
        <v>209</v>
      </c>
      <c r="D91" s="112">
        <v>62</v>
      </c>
      <c r="E91" s="112">
        <v>62</v>
      </c>
      <c r="F91" s="112">
        <v>62</v>
      </c>
      <c r="G91" s="112">
        <v>62</v>
      </c>
      <c r="H91" s="112">
        <v>62</v>
      </c>
      <c r="I91" s="189">
        <f t="shared" si="4"/>
        <v>77.5</v>
      </c>
      <c r="J91" s="189">
        <f t="shared" si="10"/>
        <v>77.5</v>
      </c>
      <c r="K91" s="189">
        <f t="shared" si="11"/>
        <v>77.5</v>
      </c>
      <c r="L91" s="189">
        <f t="shared" si="12"/>
        <v>77.5</v>
      </c>
      <c r="M91" s="189">
        <f t="shared" si="13"/>
        <v>77.5</v>
      </c>
      <c r="N91" s="169" t="str">
        <f t="shared" si="5"/>
        <v>Y</v>
      </c>
      <c r="O91" s="169" t="str">
        <f t="shared" si="6"/>
        <v>Y</v>
      </c>
      <c r="P91" s="169" t="str">
        <f t="shared" si="7"/>
        <v>Y</v>
      </c>
      <c r="Q91" s="169" t="str">
        <f t="shared" si="8"/>
        <v>Y</v>
      </c>
      <c r="R91" s="169" t="str">
        <f t="shared" si="9"/>
        <v>Y</v>
      </c>
    </row>
    <row r="92" s="141" customFormat="1" ht="21.95" customHeight="1" spans="1:18">
      <c r="A92" s="160">
        <v>82</v>
      </c>
      <c r="B92" s="179" t="s">
        <v>210</v>
      </c>
      <c r="C92" s="179" t="s">
        <v>211</v>
      </c>
      <c r="D92" s="112">
        <v>60</v>
      </c>
      <c r="E92" s="112">
        <v>60</v>
      </c>
      <c r="F92" s="112">
        <v>60</v>
      </c>
      <c r="G92" s="112">
        <v>60</v>
      </c>
      <c r="H92" s="112">
        <v>60</v>
      </c>
      <c r="I92" s="189">
        <f t="shared" si="4"/>
        <v>75</v>
      </c>
      <c r="J92" s="189">
        <f t="shared" si="10"/>
        <v>75</v>
      </c>
      <c r="K92" s="189">
        <f t="shared" si="11"/>
        <v>75</v>
      </c>
      <c r="L92" s="189">
        <f t="shared" si="12"/>
        <v>75</v>
      </c>
      <c r="M92" s="189">
        <f t="shared" si="13"/>
        <v>75</v>
      </c>
      <c r="N92" s="169" t="str">
        <f t="shared" si="5"/>
        <v>Y</v>
      </c>
      <c r="O92" s="169" t="str">
        <f t="shared" si="6"/>
        <v>Y</v>
      </c>
      <c r="P92" s="169" t="str">
        <f t="shared" si="7"/>
        <v>Y</v>
      </c>
      <c r="Q92" s="169" t="str">
        <f t="shared" si="8"/>
        <v>Y</v>
      </c>
      <c r="R92" s="169" t="str">
        <f t="shared" si="9"/>
        <v>Y</v>
      </c>
    </row>
    <row r="93" s="141" customFormat="1" ht="21.95" customHeight="1" spans="1:18">
      <c r="A93" s="160">
        <v>83</v>
      </c>
      <c r="B93" s="179" t="s">
        <v>212</v>
      </c>
      <c r="C93" s="179" t="s">
        <v>213</v>
      </c>
      <c r="D93" s="112">
        <v>47</v>
      </c>
      <c r="E93" s="112">
        <v>47</v>
      </c>
      <c r="F93" s="112">
        <v>47</v>
      </c>
      <c r="G93" s="112">
        <v>47</v>
      </c>
      <c r="H93" s="112">
        <v>47</v>
      </c>
      <c r="I93" s="189">
        <f t="shared" si="4"/>
        <v>58.75</v>
      </c>
      <c r="J93" s="189">
        <f t="shared" si="10"/>
        <v>58.75</v>
      </c>
      <c r="K93" s="189">
        <f t="shared" si="11"/>
        <v>58.75</v>
      </c>
      <c r="L93" s="189">
        <f t="shared" si="12"/>
        <v>58.75</v>
      </c>
      <c r="M93" s="189">
        <f t="shared" si="13"/>
        <v>58.75</v>
      </c>
      <c r="N93" s="169" t="str">
        <f t="shared" si="5"/>
        <v>Y</v>
      </c>
      <c r="O93" s="169" t="str">
        <f t="shared" si="6"/>
        <v>Y</v>
      </c>
      <c r="P93" s="169" t="str">
        <f t="shared" si="7"/>
        <v>Y</v>
      </c>
      <c r="Q93" s="169" t="str">
        <f t="shared" si="8"/>
        <v>Y</v>
      </c>
      <c r="R93" s="169" t="str">
        <f t="shared" si="9"/>
        <v>Y</v>
      </c>
    </row>
    <row r="94" s="141" customFormat="1" ht="21.95" customHeight="1" spans="1:18">
      <c r="A94" s="160">
        <v>84</v>
      </c>
      <c r="B94" s="179" t="s">
        <v>214</v>
      </c>
      <c r="C94" s="179" t="s">
        <v>215</v>
      </c>
      <c r="D94" s="112">
        <v>69</v>
      </c>
      <c r="E94" s="112">
        <v>69</v>
      </c>
      <c r="F94" s="112">
        <v>69</v>
      </c>
      <c r="G94" s="112">
        <v>69</v>
      </c>
      <c r="H94" s="112">
        <v>69</v>
      </c>
      <c r="I94" s="189">
        <f t="shared" si="4"/>
        <v>86.25</v>
      </c>
      <c r="J94" s="189">
        <f t="shared" si="10"/>
        <v>86.25</v>
      </c>
      <c r="K94" s="189">
        <f t="shared" si="11"/>
        <v>86.25</v>
      </c>
      <c r="L94" s="189">
        <f t="shared" si="12"/>
        <v>86.25</v>
      </c>
      <c r="M94" s="189">
        <f t="shared" si="13"/>
        <v>86.25</v>
      </c>
      <c r="N94" s="169" t="str">
        <f t="shared" si="5"/>
        <v>Y</v>
      </c>
      <c r="O94" s="169" t="str">
        <f t="shared" si="6"/>
        <v>Y</v>
      </c>
      <c r="P94" s="169" t="str">
        <f t="shared" si="7"/>
        <v>Y</v>
      </c>
      <c r="Q94" s="169" t="str">
        <f t="shared" si="8"/>
        <v>Y</v>
      </c>
      <c r="R94" s="169" t="str">
        <f t="shared" si="9"/>
        <v>Y</v>
      </c>
    </row>
    <row r="95" s="141" customFormat="1" ht="21.95" customHeight="1" spans="1:18">
      <c r="A95" s="160">
        <v>85</v>
      </c>
      <c r="B95" s="179" t="s">
        <v>216</v>
      </c>
      <c r="C95" s="179" t="s">
        <v>217</v>
      </c>
      <c r="D95" s="112">
        <v>50</v>
      </c>
      <c r="E95" s="112">
        <v>50</v>
      </c>
      <c r="F95" s="112">
        <v>50</v>
      </c>
      <c r="G95" s="112">
        <v>50</v>
      </c>
      <c r="H95" s="112">
        <v>50</v>
      </c>
      <c r="I95" s="189">
        <f t="shared" si="4"/>
        <v>62.5</v>
      </c>
      <c r="J95" s="189">
        <f t="shared" si="10"/>
        <v>62.5</v>
      </c>
      <c r="K95" s="189">
        <f t="shared" si="11"/>
        <v>62.5</v>
      </c>
      <c r="L95" s="189">
        <f t="shared" si="12"/>
        <v>62.5</v>
      </c>
      <c r="M95" s="189">
        <f t="shared" si="13"/>
        <v>62.5</v>
      </c>
      <c r="N95" s="169" t="str">
        <f t="shared" si="5"/>
        <v>Y</v>
      </c>
      <c r="O95" s="169" t="str">
        <f t="shared" si="6"/>
        <v>Y</v>
      </c>
      <c r="P95" s="169" t="str">
        <f t="shared" si="7"/>
        <v>Y</v>
      </c>
      <c r="Q95" s="169" t="str">
        <f t="shared" si="8"/>
        <v>Y</v>
      </c>
      <c r="R95" s="169" t="str">
        <f t="shared" si="9"/>
        <v>Y</v>
      </c>
    </row>
    <row r="96" s="141" customFormat="1" ht="21.95" customHeight="1" spans="1:18">
      <c r="A96" s="160">
        <v>86</v>
      </c>
      <c r="B96" s="179" t="s">
        <v>218</v>
      </c>
      <c r="C96" s="179" t="s">
        <v>219</v>
      </c>
      <c r="D96" s="112">
        <v>58</v>
      </c>
      <c r="E96" s="112">
        <v>58</v>
      </c>
      <c r="F96" s="112">
        <v>58</v>
      </c>
      <c r="G96" s="112">
        <v>58</v>
      </c>
      <c r="H96" s="112">
        <v>58</v>
      </c>
      <c r="I96" s="189">
        <f t="shared" si="4"/>
        <v>72.5</v>
      </c>
      <c r="J96" s="189">
        <f t="shared" si="10"/>
        <v>72.5</v>
      </c>
      <c r="K96" s="189">
        <f t="shared" si="11"/>
        <v>72.5</v>
      </c>
      <c r="L96" s="189">
        <f t="shared" si="12"/>
        <v>72.5</v>
      </c>
      <c r="M96" s="189">
        <f t="shared" si="13"/>
        <v>72.5</v>
      </c>
      <c r="N96" s="169" t="str">
        <f t="shared" si="5"/>
        <v>Y</v>
      </c>
      <c r="O96" s="169" t="str">
        <f t="shared" si="6"/>
        <v>Y</v>
      </c>
      <c r="P96" s="169" t="str">
        <f t="shared" si="7"/>
        <v>Y</v>
      </c>
      <c r="Q96" s="169" t="str">
        <f t="shared" si="8"/>
        <v>Y</v>
      </c>
      <c r="R96" s="169" t="str">
        <f t="shared" si="9"/>
        <v>Y</v>
      </c>
    </row>
    <row r="97" s="141" customFormat="1" ht="21.95" customHeight="1" spans="1:18">
      <c r="A97" s="160">
        <v>87</v>
      </c>
      <c r="B97" s="179" t="s">
        <v>220</v>
      </c>
      <c r="C97" s="179" t="s">
        <v>221</v>
      </c>
      <c r="D97" s="112">
        <v>57</v>
      </c>
      <c r="E97" s="112">
        <v>57</v>
      </c>
      <c r="F97" s="112">
        <v>57</v>
      </c>
      <c r="G97" s="112">
        <v>57</v>
      </c>
      <c r="H97" s="112">
        <v>57</v>
      </c>
      <c r="I97" s="189">
        <f t="shared" si="4"/>
        <v>71.25</v>
      </c>
      <c r="J97" s="189">
        <f t="shared" si="10"/>
        <v>71.25</v>
      </c>
      <c r="K97" s="189">
        <f t="shared" si="11"/>
        <v>71.25</v>
      </c>
      <c r="L97" s="189">
        <f t="shared" si="12"/>
        <v>71.25</v>
      </c>
      <c r="M97" s="189">
        <f t="shared" si="13"/>
        <v>71.25</v>
      </c>
      <c r="N97" s="169" t="str">
        <f t="shared" si="5"/>
        <v>Y</v>
      </c>
      <c r="O97" s="169" t="str">
        <f t="shared" si="6"/>
        <v>Y</v>
      </c>
      <c r="P97" s="169" t="str">
        <f t="shared" si="7"/>
        <v>Y</v>
      </c>
      <c r="Q97" s="169" t="str">
        <f t="shared" si="8"/>
        <v>Y</v>
      </c>
      <c r="R97" s="169" t="str">
        <f t="shared" si="9"/>
        <v>Y</v>
      </c>
    </row>
    <row r="98" s="141" customFormat="1" ht="21.95" customHeight="1" spans="1:18">
      <c r="A98" s="160">
        <v>88</v>
      </c>
      <c r="B98" s="179" t="s">
        <v>222</v>
      </c>
      <c r="C98" s="179" t="s">
        <v>223</v>
      </c>
      <c r="D98" s="112">
        <v>43</v>
      </c>
      <c r="E98" s="112">
        <v>43</v>
      </c>
      <c r="F98" s="112">
        <v>43</v>
      </c>
      <c r="G98" s="112">
        <v>43</v>
      </c>
      <c r="H98" s="112">
        <v>43</v>
      </c>
      <c r="I98" s="189">
        <f t="shared" si="4"/>
        <v>53.75</v>
      </c>
      <c r="J98" s="189">
        <f t="shared" si="10"/>
        <v>53.75</v>
      </c>
      <c r="K98" s="189">
        <f t="shared" si="11"/>
        <v>53.75</v>
      </c>
      <c r="L98" s="189">
        <f t="shared" si="12"/>
        <v>53.75</v>
      </c>
      <c r="M98" s="189">
        <f t="shared" si="13"/>
        <v>53.75</v>
      </c>
      <c r="N98" s="169" t="str">
        <f t="shared" si="5"/>
        <v>Y</v>
      </c>
      <c r="O98" s="169" t="str">
        <f t="shared" si="6"/>
        <v>Y</v>
      </c>
      <c r="P98" s="169" t="str">
        <f t="shared" si="7"/>
        <v>Y</v>
      </c>
      <c r="Q98" s="169" t="str">
        <f t="shared" si="8"/>
        <v>Y</v>
      </c>
      <c r="R98" s="169" t="str">
        <f t="shared" si="9"/>
        <v>Y</v>
      </c>
    </row>
    <row r="99" s="141" customFormat="1" ht="21.95" customHeight="1" spans="1:18">
      <c r="A99" s="160">
        <v>89</v>
      </c>
      <c r="B99" s="179" t="s">
        <v>224</v>
      </c>
      <c r="C99" s="179" t="s">
        <v>225</v>
      </c>
      <c r="D99" s="112">
        <v>63</v>
      </c>
      <c r="E99" s="112">
        <v>63</v>
      </c>
      <c r="F99" s="112">
        <v>63</v>
      </c>
      <c r="G99" s="112">
        <v>63</v>
      </c>
      <c r="H99" s="112">
        <v>63</v>
      </c>
      <c r="I99" s="189">
        <f t="shared" si="4"/>
        <v>78.75</v>
      </c>
      <c r="J99" s="189">
        <f t="shared" si="10"/>
        <v>78.75</v>
      </c>
      <c r="K99" s="189">
        <f t="shared" si="11"/>
        <v>78.75</v>
      </c>
      <c r="L99" s="189">
        <f t="shared" si="12"/>
        <v>78.75</v>
      </c>
      <c r="M99" s="189">
        <f t="shared" si="13"/>
        <v>78.75</v>
      </c>
      <c r="N99" s="169" t="str">
        <f t="shared" si="5"/>
        <v>Y</v>
      </c>
      <c r="O99" s="169" t="str">
        <f t="shared" si="6"/>
        <v>Y</v>
      </c>
      <c r="P99" s="169" t="str">
        <f t="shared" si="7"/>
        <v>Y</v>
      </c>
      <c r="Q99" s="169" t="str">
        <f t="shared" si="8"/>
        <v>Y</v>
      </c>
      <c r="R99" s="169" t="str">
        <f t="shared" si="9"/>
        <v>Y</v>
      </c>
    </row>
    <row r="100" s="141" customFormat="1" ht="21.95" customHeight="1" spans="1:18">
      <c r="A100" s="160">
        <v>90</v>
      </c>
      <c r="B100" s="179" t="s">
        <v>226</v>
      </c>
      <c r="C100" s="179" t="s">
        <v>227</v>
      </c>
      <c r="D100" s="112">
        <v>67</v>
      </c>
      <c r="E100" s="112">
        <v>67</v>
      </c>
      <c r="F100" s="112">
        <v>67</v>
      </c>
      <c r="G100" s="112">
        <v>67</v>
      </c>
      <c r="H100" s="112">
        <v>67</v>
      </c>
      <c r="I100" s="189">
        <f t="shared" si="4"/>
        <v>83.75</v>
      </c>
      <c r="J100" s="189">
        <f t="shared" si="10"/>
        <v>83.75</v>
      </c>
      <c r="K100" s="189">
        <f t="shared" si="11"/>
        <v>83.75</v>
      </c>
      <c r="L100" s="189">
        <f t="shared" si="12"/>
        <v>83.75</v>
      </c>
      <c r="M100" s="189">
        <f t="shared" si="13"/>
        <v>83.75</v>
      </c>
      <c r="N100" s="169" t="str">
        <f t="shared" si="5"/>
        <v>Y</v>
      </c>
      <c r="O100" s="169" t="str">
        <f t="shared" si="6"/>
        <v>Y</v>
      </c>
      <c r="P100" s="169" t="str">
        <f t="shared" si="7"/>
        <v>Y</v>
      </c>
      <c r="Q100" s="169" t="str">
        <f t="shared" si="8"/>
        <v>Y</v>
      </c>
      <c r="R100" s="169" t="str">
        <f t="shared" si="9"/>
        <v>Y</v>
      </c>
    </row>
    <row r="101" s="141" customFormat="1" ht="21.95" customHeight="1" spans="1:18">
      <c r="A101" s="160">
        <v>91</v>
      </c>
      <c r="B101" s="179" t="s">
        <v>228</v>
      </c>
      <c r="C101" s="179" t="s">
        <v>229</v>
      </c>
      <c r="D101" s="112">
        <v>60</v>
      </c>
      <c r="E101" s="112">
        <v>60</v>
      </c>
      <c r="F101" s="112">
        <v>60</v>
      </c>
      <c r="G101" s="112">
        <v>60</v>
      </c>
      <c r="H101" s="112">
        <v>60</v>
      </c>
      <c r="I101" s="189">
        <f t="shared" si="4"/>
        <v>75</v>
      </c>
      <c r="J101" s="189">
        <f t="shared" si="10"/>
        <v>75</v>
      </c>
      <c r="K101" s="189">
        <f t="shared" si="11"/>
        <v>75</v>
      </c>
      <c r="L101" s="189">
        <f t="shared" si="12"/>
        <v>75</v>
      </c>
      <c r="M101" s="189">
        <f t="shared" si="13"/>
        <v>75</v>
      </c>
      <c r="N101" s="169" t="str">
        <f t="shared" si="5"/>
        <v>Y</v>
      </c>
      <c r="O101" s="169" t="str">
        <f t="shared" si="6"/>
        <v>Y</v>
      </c>
      <c r="P101" s="169" t="str">
        <f t="shared" si="7"/>
        <v>Y</v>
      </c>
      <c r="Q101" s="169" t="str">
        <f t="shared" si="8"/>
        <v>Y</v>
      </c>
      <c r="R101" s="169" t="str">
        <f t="shared" si="9"/>
        <v>Y</v>
      </c>
    </row>
    <row r="102" s="141" customFormat="1" ht="21.95" customHeight="1" spans="1:18">
      <c r="A102" s="160">
        <v>92</v>
      </c>
      <c r="B102" s="179" t="s">
        <v>230</v>
      </c>
      <c r="C102" s="179" t="s">
        <v>231</v>
      </c>
      <c r="D102" s="112">
        <v>64</v>
      </c>
      <c r="E102" s="112">
        <v>64</v>
      </c>
      <c r="F102" s="112">
        <v>64</v>
      </c>
      <c r="G102" s="112">
        <v>64</v>
      </c>
      <c r="H102" s="112">
        <v>64</v>
      </c>
      <c r="I102" s="189">
        <f t="shared" si="4"/>
        <v>80</v>
      </c>
      <c r="J102" s="189">
        <f t="shared" si="10"/>
        <v>80</v>
      </c>
      <c r="K102" s="189">
        <f t="shared" si="11"/>
        <v>80</v>
      </c>
      <c r="L102" s="189">
        <f t="shared" si="12"/>
        <v>80</v>
      </c>
      <c r="M102" s="189">
        <f t="shared" si="13"/>
        <v>80</v>
      </c>
      <c r="N102" s="169" t="str">
        <f t="shared" si="5"/>
        <v>Y</v>
      </c>
      <c r="O102" s="169" t="str">
        <f t="shared" si="6"/>
        <v>Y</v>
      </c>
      <c r="P102" s="169" t="str">
        <f t="shared" si="7"/>
        <v>Y</v>
      </c>
      <c r="Q102" s="169" t="str">
        <f t="shared" si="8"/>
        <v>Y</v>
      </c>
      <c r="R102" s="169" t="str">
        <f t="shared" si="9"/>
        <v>Y</v>
      </c>
    </row>
    <row r="103" s="141" customFormat="1" ht="21.95" customHeight="1" spans="1:18">
      <c r="A103" s="160">
        <v>93</v>
      </c>
      <c r="B103" s="181" t="s">
        <v>232</v>
      </c>
      <c r="C103" s="179" t="s">
        <v>233</v>
      </c>
      <c r="D103" s="112">
        <v>54</v>
      </c>
      <c r="E103" s="112">
        <v>54</v>
      </c>
      <c r="F103" s="112">
        <v>54</v>
      </c>
      <c r="G103" s="112">
        <v>54</v>
      </c>
      <c r="H103" s="112">
        <v>54</v>
      </c>
      <c r="I103" s="189">
        <f t="shared" si="4"/>
        <v>67.5</v>
      </c>
      <c r="J103" s="189">
        <f t="shared" si="10"/>
        <v>67.5</v>
      </c>
      <c r="K103" s="189">
        <f t="shared" si="11"/>
        <v>67.5</v>
      </c>
      <c r="L103" s="189">
        <f t="shared" si="12"/>
        <v>67.5</v>
      </c>
      <c r="M103" s="189">
        <f t="shared" si="13"/>
        <v>67.5</v>
      </c>
      <c r="N103" s="169" t="str">
        <f t="shared" si="5"/>
        <v>Y</v>
      </c>
      <c r="O103" s="169" t="str">
        <f t="shared" si="6"/>
        <v>Y</v>
      </c>
      <c r="P103" s="169" t="str">
        <f t="shared" si="7"/>
        <v>Y</v>
      </c>
      <c r="Q103" s="169" t="str">
        <f t="shared" si="8"/>
        <v>Y</v>
      </c>
      <c r="R103" s="169" t="str">
        <f t="shared" si="9"/>
        <v>Y</v>
      </c>
    </row>
    <row r="104" s="141" customFormat="1" ht="21.95" customHeight="1" spans="1:18">
      <c r="A104" s="160">
        <v>94</v>
      </c>
      <c r="B104" s="179" t="s">
        <v>234</v>
      </c>
      <c r="C104" s="179" t="s">
        <v>235</v>
      </c>
      <c r="D104" s="112">
        <v>39</v>
      </c>
      <c r="E104" s="112">
        <v>39</v>
      </c>
      <c r="F104" s="112">
        <v>39</v>
      </c>
      <c r="G104" s="112">
        <v>39</v>
      </c>
      <c r="H104" s="112">
        <v>39</v>
      </c>
      <c r="I104" s="189">
        <f t="shared" si="4"/>
        <v>48.75</v>
      </c>
      <c r="J104" s="189">
        <f t="shared" si="10"/>
        <v>48.75</v>
      </c>
      <c r="K104" s="189">
        <f t="shared" si="11"/>
        <v>48.75</v>
      </c>
      <c r="L104" s="189">
        <f t="shared" si="12"/>
        <v>48.75</v>
      </c>
      <c r="M104" s="189">
        <f t="shared" si="13"/>
        <v>48.75</v>
      </c>
      <c r="N104" s="169" t="str">
        <f t="shared" si="5"/>
        <v>Y</v>
      </c>
      <c r="O104" s="169" t="str">
        <f t="shared" si="6"/>
        <v>Y</v>
      </c>
      <c r="P104" s="169" t="str">
        <f t="shared" si="7"/>
        <v>Y</v>
      </c>
      <c r="Q104" s="169" t="str">
        <f t="shared" si="8"/>
        <v>Y</v>
      </c>
      <c r="R104" s="169" t="str">
        <f t="shared" si="9"/>
        <v>Y</v>
      </c>
    </row>
    <row r="105" s="141" customFormat="1" ht="21.95" customHeight="1" spans="1:18">
      <c r="A105" s="160">
        <v>95</v>
      </c>
      <c r="B105" s="179" t="s">
        <v>236</v>
      </c>
      <c r="C105" s="179" t="s">
        <v>237</v>
      </c>
      <c r="D105" s="112">
        <v>59</v>
      </c>
      <c r="E105" s="112">
        <v>59</v>
      </c>
      <c r="F105" s="112">
        <v>59</v>
      </c>
      <c r="G105" s="112">
        <v>59</v>
      </c>
      <c r="H105" s="112">
        <v>59</v>
      </c>
      <c r="I105" s="189">
        <f t="shared" si="4"/>
        <v>73.75</v>
      </c>
      <c r="J105" s="189">
        <f t="shared" si="10"/>
        <v>73.75</v>
      </c>
      <c r="K105" s="189">
        <f t="shared" si="11"/>
        <v>73.75</v>
      </c>
      <c r="L105" s="189">
        <f t="shared" si="12"/>
        <v>73.75</v>
      </c>
      <c r="M105" s="189">
        <f t="shared" si="13"/>
        <v>73.75</v>
      </c>
      <c r="N105" s="169" t="str">
        <f t="shared" si="5"/>
        <v>Y</v>
      </c>
      <c r="O105" s="169" t="str">
        <f t="shared" si="6"/>
        <v>Y</v>
      </c>
      <c r="P105" s="169" t="str">
        <f t="shared" si="7"/>
        <v>Y</v>
      </c>
      <c r="Q105" s="169" t="str">
        <f t="shared" si="8"/>
        <v>Y</v>
      </c>
      <c r="R105" s="169" t="str">
        <f t="shared" si="9"/>
        <v>Y</v>
      </c>
    </row>
    <row r="106" s="141" customFormat="1" ht="21.95" customHeight="1" spans="1:18">
      <c r="A106" s="160">
        <v>96</v>
      </c>
      <c r="B106" s="179" t="s">
        <v>238</v>
      </c>
      <c r="C106" s="179" t="s">
        <v>239</v>
      </c>
      <c r="D106" s="112">
        <v>44</v>
      </c>
      <c r="E106" s="112">
        <v>44</v>
      </c>
      <c r="F106" s="112">
        <v>44</v>
      </c>
      <c r="G106" s="112">
        <v>44</v>
      </c>
      <c r="H106" s="112">
        <v>44</v>
      </c>
      <c r="I106" s="189">
        <f t="shared" si="4"/>
        <v>55</v>
      </c>
      <c r="J106" s="189">
        <f t="shared" si="10"/>
        <v>55</v>
      </c>
      <c r="K106" s="189">
        <f t="shared" si="11"/>
        <v>55</v>
      </c>
      <c r="L106" s="189">
        <f t="shared" si="12"/>
        <v>55</v>
      </c>
      <c r="M106" s="189">
        <f t="shared" si="13"/>
        <v>55</v>
      </c>
      <c r="N106" s="169" t="str">
        <f t="shared" si="5"/>
        <v>Y</v>
      </c>
      <c r="O106" s="169" t="str">
        <f t="shared" si="6"/>
        <v>Y</v>
      </c>
      <c r="P106" s="169" t="str">
        <f t="shared" si="7"/>
        <v>Y</v>
      </c>
      <c r="Q106" s="169" t="str">
        <f t="shared" si="8"/>
        <v>Y</v>
      </c>
      <c r="R106" s="169" t="str">
        <f t="shared" si="9"/>
        <v>Y</v>
      </c>
    </row>
    <row r="107" s="141" customFormat="1" ht="21.95" customHeight="1" spans="1:18">
      <c r="A107" s="160">
        <v>97</v>
      </c>
      <c r="B107" s="179" t="s">
        <v>240</v>
      </c>
      <c r="C107" s="179" t="s">
        <v>241</v>
      </c>
      <c r="D107" s="112">
        <v>67</v>
      </c>
      <c r="E107" s="112">
        <v>67</v>
      </c>
      <c r="F107" s="112">
        <v>67</v>
      </c>
      <c r="G107" s="112">
        <v>67</v>
      </c>
      <c r="H107" s="112">
        <v>67</v>
      </c>
      <c r="I107" s="189">
        <f t="shared" si="4"/>
        <v>83.75</v>
      </c>
      <c r="J107" s="189">
        <f t="shared" si="10"/>
        <v>83.75</v>
      </c>
      <c r="K107" s="189">
        <f t="shared" si="11"/>
        <v>83.75</v>
      </c>
      <c r="L107" s="189">
        <f t="shared" si="12"/>
        <v>83.75</v>
      </c>
      <c r="M107" s="189">
        <f t="shared" si="13"/>
        <v>83.75</v>
      </c>
      <c r="N107" s="169" t="str">
        <f t="shared" si="5"/>
        <v>Y</v>
      </c>
      <c r="O107" s="169" t="str">
        <f t="shared" si="6"/>
        <v>Y</v>
      </c>
      <c r="P107" s="169" t="str">
        <f t="shared" si="7"/>
        <v>Y</v>
      </c>
      <c r="Q107" s="169" t="str">
        <f t="shared" si="8"/>
        <v>Y</v>
      </c>
      <c r="R107" s="169" t="str">
        <f t="shared" si="9"/>
        <v>Y</v>
      </c>
    </row>
    <row r="108" s="141" customFormat="1" ht="21.95" customHeight="1" spans="1:18">
      <c r="A108" s="160">
        <v>98</v>
      </c>
      <c r="B108" s="179" t="s">
        <v>242</v>
      </c>
      <c r="C108" s="179" t="s">
        <v>243</v>
      </c>
      <c r="D108" s="112">
        <v>44</v>
      </c>
      <c r="E108" s="112">
        <v>44</v>
      </c>
      <c r="F108" s="112">
        <v>44</v>
      </c>
      <c r="G108" s="112">
        <v>44</v>
      </c>
      <c r="H108" s="112">
        <v>44</v>
      </c>
      <c r="I108" s="189">
        <f t="shared" si="4"/>
        <v>55</v>
      </c>
      <c r="J108" s="189">
        <f t="shared" si="10"/>
        <v>55</v>
      </c>
      <c r="K108" s="189">
        <f t="shared" si="11"/>
        <v>55</v>
      </c>
      <c r="L108" s="189">
        <f t="shared" si="12"/>
        <v>55</v>
      </c>
      <c r="M108" s="189">
        <f t="shared" si="13"/>
        <v>55</v>
      </c>
      <c r="N108" s="169" t="str">
        <f t="shared" si="5"/>
        <v>Y</v>
      </c>
      <c r="O108" s="169" t="str">
        <f t="shared" si="6"/>
        <v>Y</v>
      </c>
      <c r="P108" s="169" t="str">
        <f t="shared" si="7"/>
        <v>Y</v>
      </c>
      <c r="Q108" s="169" t="str">
        <f t="shared" si="8"/>
        <v>Y</v>
      </c>
      <c r="R108" s="169" t="str">
        <f t="shared" si="9"/>
        <v>Y</v>
      </c>
    </row>
    <row r="109" s="141" customFormat="1" ht="21.95" customHeight="1" spans="1:18">
      <c r="A109" s="160">
        <v>99</v>
      </c>
      <c r="B109" s="179" t="s">
        <v>244</v>
      </c>
      <c r="C109" s="179" t="s">
        <v>245</v>
      </c>
      <c r="D109" s="112">
        <v>56</v>
      </c>
      <c r="E109" s="112">
        <v>56</v>
      </c>
      <c r="F109" s="112">
        <v>56</v>
      </c>
      <c r="G109" s="112">
        <v>56</v>
      </c>
      <c r="H109" s="112">
        <v>56</v>
      </c>
      <c r="I109" s="189">
        <f t="shared" si="4"/>
        <v>70</v>
      </c>
      <c r="J109" s="189">
        <f t="shared" si="10"/>
        <v>70</v>
      </c>
      <c r="K109" s="189">
        <f t="shared" si="11"/>
        <v>70</v>
      </c>
      <c r="L109" s="189">
        <f t="shared" si="12"/>
        <v>70</v>
      </c>
      <c r="M109" s="189">
        <f t="shared" si="13"/>
        <v>70</v>
      </c>
      <c r="N109" s="169" t="str">
        <f t="shared" si="5"/>
        <v>Y</v>
      </c>
      <c r="O109" s="169" t="str">
        <f t="shared" si="6"/>
        <v>Y</v>
      </c>
      <c r="P109" s="169" t="str">
        <f t="shared" si="7"/>
        <v>Y</v>
      </c>
      <c r="Q109" s="169" t="str">
        <f t="shared" si="8"/>
        <v>Y</v>
      </c>
      <c r="R109" s="169" t="str">
        <f t="shared" si="9"/>
        <v>Y</v>
      </c>
    </row>
    <row r="110" s="141" customFormat="1" ht="21.95" customHeight="1" spans="1:18">
      <c r="A110" s="160">
        <v>100</v>
      </c>
      <c r="B110" s="179" t="s">
        <v>246</v>
      </c>
      <c r="C110" s="179" t="s">
        <v>247</v>
      </c>
      <c r="D110" s="112">
        <v>48</v>
      </c>
      <c r="E110" s="112">
        <v>48</v>
      </c>
      <c r="F110" s="112">
        <v>48</v>
      </c>
      <c r="G110" s="112">
        <v>48</v>
      </c>
      <c r="H110" s="112">
        <v>48</v>
      </c>
      <c r="I110" s="189">
        <f t="shared" si="4"/>
        <v>60</v>
      </c>
      <c r="J110" s="189">
        <f t="shared" si="10"/>
        <v>60</v>
      </c>
      <c r="K110" s="189">
        <f t="shared" si="11"/>
        <v>60</v>
      </c>
      <c r="L110" s="189">
        <f t="shared" si="12"/>
        <v>60</v>
      </c>
      <c r="M110" s="189">
        <f t="shared" si="13"/>
        <v>60</v>
      </c>
      <c r="N110" s="169" t="str">
        <f t="shared" si="5"/>
        <v>Y</v>
      </c>
      <c r="O110" s="169" t="str">
        <f t="shared" si="6"/>
        <v>Y</v>
      </c>
      <c r="P110" s="169" t="str">
        <f t="shared" si="7"/>
        <v>Y</v>
      </c>
      <c r="Q110" s="169" t="str">
        <f t="shared" si="8"/>
        <v>Y</v>
      </c>
      <c r="R110" s="169" t="str">
        <f t="shared" si="9"/>
        <v>Y</v>
      </c>
    </row>
    <row r="111" s="141" customFormat="1" ht="21.95" customHeight="1" spans="1:18">
      <c r="A111" s="160">
        <v>101</v>
      </c>
      <c r="B111" s="179" t="s">
        <v>248</v>
      </c>
      <c r="C111" s="179" t="s">
        <v>249</v>
      </c>
      <c r="D111" s="112">
        <v>54</v>
      </c>
      <c r="E111" s="112">
        <v>54</v>
      </c>
      <c r="F111" s="112">
        <v>54</v>
      </c>
      <c r="G111" s="112">
        <v>54</v>
      </c>
      <c r="H111" s="112">
        <v>54</v>
      </c>
      <c r="I111" s="189">
        <f t="shared" si="4"/>
        <v>67.5</v>
      </c>
      <c r="J111" s="189">
        <f t="shared" si="10"/>
        <v>67.5</v>
      </c>
      <c r="K111" s="189">
        <f t="shared" si="11"/>
        <v>67.5</v>
      </c>
      <c r="L111" s="189">
        <f t="shared" si="12"/>
        <v>67.5</v>
      </c>
      <c r="M111" s="189">
        <f t="shared" si="13"/>
        <v>67.5</v>
      </c>
      <c r="N111" s="169" t="str">
        <f t="shared" si="5"/>
        <v>Y</v>
      </c>
      <c r="O111" s="169" t="str">
        <f t="shared" si="6"/>
        <v>Y</v>
      </c>
      <c r="P111" s="169" t="str">
        <f t="shared" si="7"/>
        <v>Y</v>
      </c>
      <c r="Q111" s="169" t="str">
        <f t="shared" si="8"/>
        <v>Y</v>
      </c>
      <c r="R111" s="169" t="str">
        <f t="shared" si="9"/>
        <v>Y</v>
      </c>
    </row>
    <row r="112" s="141" customFormat="1" ht="21.95" customHeight="1" spans="1:18">
      <c r="A112" s="160">
        <v>102</v>
      </c>
      <c r="B112" s="179" t="s">
        <v>250</v>
      </c>
      <c r="C112" s="179" t="s">
        <v>251</v>
      </c>
      <c r="D112" s="112">
        <v>51</v>
      </c>
      <c r="E112" s="112">
        <v>51</v>
      </c>
      <c r="F112" s="112">
        <v>51</v>
      </c>
      <c r="G112" s="112">
        <v>51</v>
      </c>
      <c r="H112" s="112">
        <v>51</v>
      </c>
      <c r="I112" s="189">
        <f t="shared" si="4"/>
        <v>63.75</v>
      </c>
      <c r="J112" s="189">
        <f t="shared" si="10"/>
        <v>63.75</v>
      </c>
      <c r="K112" s="189">
        <f t="shared" si="11"/>
        <v>63.75</v>
      </c>
      <c r="L112" s="189">
        <f t="shared" si="12"/>
        <v>63.75</v>
      </c>
      <c r="M112" s="189">
        <f t="shared" si="13"/>
        <v>63.75</v>
      </c>
      <c r="N112" s="169" t="str">
        <f t="shared" si="5"/>
        <v>Y</v>
      </c>
      <c r="O112" s="169" t="str">
        <f t="shared" si="6"/>
        <v>Y</v>
      </c>
      <c r="P112" s="169" t="str">
        <f t="shared" si="7"/>
        <v>Y</v>
      </c>
      <c r="Q112" s="169" t="str">
        <f t="shared" si="8"/>
        <v>Y</v>
      </c>
      <c r="R112" s="169" t="str">
        <f t="shared" si="9"/>
        <v>Y</v>
      </c>
    </row>
    <row r="113" s="141" customFormat="1" ht="21.95" customHeight="1" spans="1:18">
      <c r="A113" s="160">
        <v>103</v>
      </c>
      <c r="B113" s="179" t="s">
        <v>252</v>
      </c>
      <c r="C113" s="179" t="s">
        <v>253</v>
      </c>
      <c r="D113" s="112">
        <v>58</v>
      </c>
      <c r="E113" s="112">
        <v>58</v>
      </c>
      <c r="F113" s="112">
        <v>58</v>
      </c>
      <c r="G113" s="112">
        <v>58</v>
      </c>
      <c r="H113" s="112">
        <v>58</v>
      </c>
      <c r="I113" s="189">
        <f t="shared" si="4"/>
        <v>72.5</v>
      </c>
      <c r="J113" s="189">
        <f t="shared" si="10"/>
        <v>72.5</v>
      </c>
      <c r="K113" s="189">
        <f t="shared" si="11"/>
        <v>72.5</v>
      </c>
      <c r="L113" s="189">
        <f t="shared" si="12"/>
        <v>72.5</v>
      </c>
      <c r="M113" s="189">
        <f t="shared" si="13"/>
        <v>72.5</v>
      </c>
      <c r="N113" s="169" t="str">
        <f t="shared" si="5"/>
        <v>Y</v>
      </c>
      <c r="O113" s="169" t="str">
        <f t="shared" si="6"/>
        <v>Y</v>
      </c>
      <c r="P113" s="169" t="str">
        <f t="shared" si="7"/>
        <v>Y</v>
      </c>
      <c r="Q113" s="169" t="str">
        <f t="shared" si="8"/>
        <v>Y</v>
      </c>
      <c r="R113" s="169" t="str">
        <f t="shared" si="9"/>
        <v>Y</v>
      </c>
    </row>
    <row r="114" s="141" customFormat="1" ht="21.95" customHeight="1" spans="1:18">
      <c r="A114" s="160">
        <v>104</v>
      </c>
      <c r="B114" s="179" t="s">
        <v>254</v>
      </c>
      <c r="C114" s="179" t="s">
        <v>255</v>
      </c>
      <c r="D114" s="112">
        <v>48</v>
      </c>
      <c r="E114" s="112">
        <v>48</v>
      </c>
      <c r="F114" s="112">
        <v>48</v>
      </c>
      <c r="G114" s="112">
        <v>48</v>
      </c>
      <c r="H114" s="112">
        <v>48</v>
      </c>
      <c r="I114" s="189">
        <f t="shared" si="4"/>
        <v>60</v>
      </c>
      <c r="J114" s="189">
        <f t="shared" si="10"/>
        <v>60</v>
      </c>
      <c r="K114" s="189">
        <f t="shared" si="11"/>
        <v>60</v>
      </c>
      <c r="L114" s="189">
        <f t="shared" si="12"/>
        <v>60</v>
      </c>
      <c r="M114" s="189">
        <f t="shared" si="13"/>
        <v>60</v>
      </c>
      <c r="N114" s="169" t="str">
        <f t="shared" si="5"/>
        <v>Y</v>
      </c>
      <c r="O114" s="169" t="str">
        <f t="shared" si="6"/>
        <v>Y</v>
      </c>
      <c r="P114" s="169" t="str">
        <f t="shared" si="7"/>
        <v>Y</v>
      </c>
      <c r="Q114" s="169" t="str">
        <f t="shared" si="8"/>
        <v>Y</v>
      </c>
      <c r="R114" s="169" t="str">
        <f t="shared" si="9"/>
        <v>Y</v>
      </c>
    </row>
    <row r="115" s="141" customFormat="1" ht="21.95" customHeight="1" spans="1:18">
      <c r="A115" s="160">
        <v>105</v>
      </c>
      <c r="B115" s="179" t="s">
        <v>256</v>
      </c>
      <c r="C115" s="179" t="s">
        <v>257</v>
      </c>
      <c r="D115" s="112">
        <v>60</v>
      </c>
      <c r="E115" s="112">
        <v>60</v>
      </c>
      <c r="F115" s="112">
        <v>60</v>
      </c>
      <c r="G115" s="112">
        <v>60</v>
      </c>
      <c r="H115" s="112">
        <v>60</v>
      </c>
      <c r="I115" s="189">
        <f t="shared" si="4"/>
        <v>75</v>
      </c>
      <c r="J115" s="189">
        <f t="shared" si="10"/>
        <v>75</v>
      </c>
      <c r="K115" s="189">
        <f t="shared" si="11"/>
        <v>75</v>
      </c>
      <c r="L115" s="189">
        <f t="shared" si="12"/>
        <v>75</v>
      </c>
      <c r="M115" s="189">
        <f t="shared" si="13"/>
        <v>75</v>
      </c>
      <c r="N115" s="169" t="str">
        <f t="shared" si="5"/>
        <v>Y</v>
      </c>
      <c r="O115" s="169" t="str">
        <f t="shared" si="6"/>
        <v>Y</v>
      </c>
      <c r="P115" s="169" t="str">
        <f t="shared" si="7"/>
        <v>Y</v>
      </c>
      <c r="Q115" s="169" t="str">
        <f t="shared" si="8"/>
        <v>Y</v>
      </c>
      <c r="R115" s="169" t="str">
        <f t="shared" si="9"/>
        <v>Y</v>
      </c>
    </row>
    <row r="116" s="141" customFormat="1" ht="21.95" customHeight="1" spans="1:18">
      <c r="A116" s="160">
        <v>106</v>
      </c>
      <c r="B116" s="179" t="s">
        <v>258</v>
      </c>
      <c r="C116" s="179" t="s">
        <v>259</v>
      </c>
      <c r="D116" s="112">
        <v>64</v>
      </c>
      <c r="E116" s="112">
        <v>64</v>
      </c>
      <c r="F116" s="112">
        <v>64</v>
      </c>
      <c r="G116" s="112">
        <v>64</v>
      </c>
      <c r="H116" s="112">
        <v>64</v>
      </c>
      <c r="I116" s="189">
        <f t="shared" si="4"/>
        <v>80</v>
      </c>
      <c r="J116" s="189">
        <f t="shared" si="10"/>
        <v>80</v>
      </c>
      <c r="K116" s="189">
        <f t="shared" si="11"/>
        <v>80</v>
      </c>
      <c r="L116" s="189">
        <f t="shared" si="12"/>
        <v>80</v>
      </c>
      <c r="M116" s="189">
        <f t="shared" si="13"/>
        <v>80</v>
      </c>
      <c r="N116" s="169" t="str">
        <f t="shared" si="5"/>
        <v>Y</v>
      </c>
      <c r="O116" s="169" t="str">
        <f t="shared" si="6"/>
        <v>Y</v>
      </c>
      <c r="P116" s="169" t="str">
        <f t="shared" si="7"/>
        <v>Y</v>
      </c>
      <c r="Q116" s="169" t="str">
        <f t="shared" si="8"/>
        <v>Y</v>
      </c>
      <c r="R116" s="169" t="str">
        <f t="shared" si="9"/>
        <v>Y</v>
      </c>
    </row>
    <row r="117" s="141" customFormat="1" ht="21.95" customHeight="1" spans="1:18">
      <c r="A117" s="160">
        <v>107</v>
      </c>
      <c r="B117" s="179" t="s">
        <v>260</v>
      </c>
      <c r="C117" s="179" t="s">
        <v>261</v>
      </c>
      <c r="D117" s="112">
        <v>49</v>
      </c>
      <c r="E117" s="112">
        <v>49</v>
      </c>
      <c r="F117" s="112">
        <v>49</v>
      </c>
      <c r="G117" s="112">
        <v>49</v>
      </c>
      <c r="H117" s="112">
        <v>49</v>
      </c>
      <c r="I117" s="189">
        <f t="shared" si="4"/>
        <v>61.25</v>
      </c>
      <c r="J117" s="189">
        <f t="shared" si="10"/>
        <v>61.25</v>
      </c>
      <c r="K117" s="189">
        <f t="shared" si="11"/>
        <v>61.25</v>
      </c>
      <c r="L117" s="189">
        <f t="shared" si="12"/>
        <v>61.25</v>
      </c>
      <c r="M117" s="189">
        <f t="shared" si="13"/>
        <v>61.25</v>
      </c>
      <c r="N117" s="169" t="str">
        <f t="shared" si="5"/>
        <v>Y</v>
      </c>
      <c r="O117" s="169" t="str">
        <f t="shared" si="6"/>
        <v>Y</v>
      </c>
      <c r="P117" s="169" t="str">
        <f t="shared" si="7"/>
        <v>Y</v>
      </c>
      <c r="Q117" s="169" t="str">
        <f t="shared" si="8"/>
        <v>Y</v>
      </c>
      <c r="R117" s="169" t="str">
        <f t="shared" si="9"/>
        <v>Y</v>
      </c>
    </row>
    <row r="118" s="141" customFormat="1" ht="21.95" customHeight="1" spans="1:18">
      <c r="A118" s="160">
        <v>108</v>
      </c>
      <c r="B118" s="179" t="s">
        <v>262</v>
      </c>
      <c r="C118" s="179" t="s">
        <v>263</v>
      </c>
      <c r="D118" s="112">
        <v>46</v>
      </c>
      <c r="E118" s="112">
        <v>46</v>
      </c>
      <c r="F118" s="112">
        <v>46</v>
      </c>
      <c r="G118" s="112">
        <v>46</v>
      </c>
      <c r="H118" s="112">
        <v>46</v>
      </c>
      <c r="I118" s="189">
        <f t="shared" si="4"/>
        <v>57.5</v>
      </c>
      <c r="J118" s="189">
        <f t="shared" si="10"/>
        <v>57.5</v>
      </c>
      <c r="K118" s="189">
        <f t="shared" si="11"/>
        <v>57.5</v>
      </c>
      <c r="L118" s="189">
        <f t="shared" si="12"/>
        <v>57.5</v>
      </c>
      <c r="M118" s="189">
        <f t="shared" si="13"/>
        <v>57.5</v>
      </c>
      <c r="N118" s="169" t="str">
        <f t="shared" si="5"/>
        <v>Y</v>
      </c>
      <c r="O118" s="169" t="str">
        <f t="shared" si="6"/>
        <v>Y</v>
      </c>
      <c r="P118" s="169" t="str">
        <f t="shared" si="7"/>
        <v>Y</v>
      </c>
      <c r="Q118" s="169" t="str">
        <f t="shared" si="8"/>
        <v>Y</v>
      </c>
      <c r="R118" s="169" t="str">
        <f t="shared" si="9"/>
        <v>Y</v>
      </c>
    </row>
    <row r="119" s="141" customFormat="1" ht="21.95" customHeight="1" spans="1:18">
      <c r="A119" s="160">
        <v>109</v>
      </c>
      <c r="B119" s="179" t="s">
        <v>264</v>
      </c>
      <c r="C119" s="179" t="s">
        <v>265</v>
      </c>
      <c r="D119" s="112">
        <v>64</v>
      </c>
      <c r="E119" s="112">
        <v>64</v>
      </c>
      <c r="F119" s="112">
        <v>64</v>
      </c>
      <c r="G119" s="112">
        <v>64</v>
      </c>
      <c r="H119" s="112">
        <v>64</v>
      </c>
      <c r="I119" s="189">
        <f t="shared" si="4"/>
        <v>80</v>
      </c>
      <c r="J119" s="189">
        <f t="shared" si="10"/>
        <v>80</v>
      </c>
      <c r="K119" s="189">
        <f t="shared" si="11"/>
        <v>80</v>
      </c>
      <c r="L119" s="189">
        <f t="shared" si="12"/>
        <v>80</v>
      </c>
      <c r="M119" s="189">
        <f t="shared" si="13"/>
        <v>80</v>
      </c>
      <c r="N119" s="169" t="str">
        <f t="shared" si="5"/>
        <v>Y</v>
      </c>
      <c r="O119" s="169" t="str">
        <f t="shared" si="6"/>
        <v>Y</v>
      </c>
      <c r="P119" s="169" t="str">
        <f t="shared" si="7"/>
        <v>Y</v>
      </c>
      <c r="Q119" s="169" t="str">
        <f t="shared" si="8"/>
        <v>Y</v>
      </c>
      <c r="R119" s="169" t="str">
        <f t="shared" si="9"/>
        <v>Y</v>
      </c>
    </row>
    <row r="120" s="141" customFormat="1" ht="21.95" customHeight="1" spans="1:18">
      <c r="A120" s="160">
        <v>110</v>
      </c>
      <c r="B120" s="179" t="s">
        <v>266</v>
      </c>
      <c r="C120" s="179" t="s">
        <v>267</v>
      </c>
      <c r="D120" s="112">
        <v>54</v>
      </c>
      <c r="E120" s="112">
        <v>54</v>
      </c>
      <c r="F120" s="112">
        <v>54</v>
      </c>
      <c r="G120" s="112">
        <v>54</v>
      </c>
      <c r="H120" s="112">
        <v>54</v>
      </c>
      <c r="I120" s="189">
        <f t="shared" si="4"/>
        <v>67.5</v>
      </c>
      <c r="J120" s="189">
        <f t="shared" si="10"/>
        <v>67.5</v>
      </c>
      <c r="K120" s="189">
        <f t="shared" si="11"/>
        <v>67.5</v>
      </c>
      <c r="L120" s="189">
        <f t="shared" si="12"/>
        <v>67.5</v>
      </c>
      <c r="M120" s="189">
        <f t="shared" si="13"/>
        <v>67.5</v>
      </c>
      <c r="N120" s="169" t="str">
        <f t="shared" si="5"/>
        <v>Y</v>
      </c>
      <c r="O120" s="169" t="str">
        <f t="shared" si="6"/>
        <v>Y</v>
      </c>
      <c r="P120" s="169" t="str">
        <f t="shared" si="7"/>
        <v>Y</v>
      </c>
      <c r="Q120" s="169" t="str">
        <f t="shared" si="8"/>
        <v>Y</v>
      </c>
      <c r="R120" s="169" t="str">
        <f t="shared" si="9"/>
        <v>Y</v>
      </c>
    </row>
    <row r="121" s="141" customFormat="1" ht="21.95" customHeight="1" spans="1:18">
      <c r="A121" s="160">
        <v>111</v>
      </c>
      <c r="B121" s="179" t="s">
        <v>268</v>
      </c>
      <c r="C121" s="179" t="s">
        <v>269</v>
      </c>
      <c r="D121" s="112">
        <v>71</v>
      </c>
      <c r="E121" s="112">
        <v>71</v>
      </c>
      <c r="F121" s="112">
        <v>71</v>
      </c>
      <c r="G121" s="112">
        <v>71</v>
      </c>
      <c r="H121" s="112">
        <v>71</v>
      </c>
      <c r="I121" s="189">
        <f t="shared" si="4"/>
        <v>88.75</v>
      </c>
      <c r="J121" s="189">
        <f t="shared" si="10"/>
        <v>88.75</v>
      </c>
      <c r="K121" s="189">
        <f t="shared" si="11"/>
        <v>88.75</v>
      </c>
      <c r="L121" s="189">
        <f t="shared" si="12"/>
        <v>88.75</v>
      </c>
      <c r="M121" s="189">
        <f t="shared" si="13"/>
        <v>88.75</v>
      </c>
      <c r="N121" s="169" t="str">
        <f t="shared" si="5"/>
        <v>Y</v>
      </c>
      <c r="O121" s="169" t="str">
        <f t="shared" si="6"/>
        <v>Y</v>
      </c>
      <c r="P121" s="169" t="str">
        <f t="shared" si="7"/>
        <v>Y</v>
      </c>
      <c r="Q121" s="169" t="str">
        <f t="shared" si="8"/>
        <v>Y</v>
      </c>
      <c r="R121" s="169" t="str">
        <f t="shared" si="9"/>
        <v>Y</v>
      </c>
    </row>
    <row r="122" ht="15.75" spans="1:18">
      <c r="A122" s="182"/>
      <c r="B122" s="183"/>
      <c r="C122" s="183"/>
      <c r="D122" s="184"/>
      <c r="E122" s="185"/>
      <c r="F122" s="186"/>
      <c r="G122" s="185"/>
      <c r="H122" s="186"/>
      <c r="I122" s="186"/>
      <c r="J122" s="185"/>
      <c r="K122" s="185"/>
      <c r="L122" s="185"/>
      <c r="M122" s="185"/>
      <c r="N122" s="185"/>
      <c r="O122" s="190"/>
      <c r="P122" s="190"/>
      <c r="Q122" s="190"/>
      <c r="R122" s="190"/>
    </row>
    <row r="123" ht="15.75" spans="1:18">
      <c r="A123" s="182"/>
      <c r="B123" s="183"/>
      <c r="C123" s="183"/>
      <c r="D123" s="187"/>
      <c r="E123" s="188"/>
      <c r="F123" s="188"/>
      <c r="G123" s="188"/>
      <c r="H123" s="188"/>
      <c r="I123" s="188"/>
      <c r="J123" s="188"/>
      <c r="K123" s="188"/>
      <c r="L123" s="188"/>
      <c r="M123" s="188"/>
      <c r="N123" s="188"/>
      <c r="O123" s="191"/>
      <c r="P123" s="191"/>
      <c r="Q123" s="191"/>
      <c r="R123" s="191"/>
    </row>
    <row r="124" ht="15.75" spans="1:18">
      <c r="A124" s="182"/>
      <c r="B124" s="183"/>
      <c r="C124" s="183"/>
      <c r="D124" s="187"/>
      <c r="E124" s="188"/>
      <c r="F124" s="188"/>
      <c r="G124" s="188"/>
      <c r="H124" s="188"/>
      <c r="I124" s="188"/>
      <c r="J124" s="188"/>
      <c r="K124" s="188"/>
      <c r="L124" s="188"/>
      <c r="M124" s="192" t="s">
        <v>282</v>
      </c>
      <c r="N124" s="193">
        <f>COUNTIF(N11:N121,"Y")</f>
        <v>106</v>
      </c>
      <c r="O124" s="193">
        <f t="shared" ref="O124:R124" si="14">COUNTIF(O11:O121,"Y")</f>
        <v>106</v>
      </c>
      <c r="P124" s="193">
        <f t="shared" si="14"/>
        <v>106</v>
      </c>
      <c r="Q124" s="193">
        <f t="shared" si="14"/>
        <v>106</v>
      </c>
      <c r="R124" s="193">
        <f t="shared" si="14"/>
        <v>106</v>
      </c>
    </row>
    <row r="125" ht="31.5" spans="1:18">
      <c r="A125" s="182"/>
      <c r="B125" s="183"/>
      <c r="C125" s="183"/>
      <c r="D125" s="187"/>
      <c r="E125" s="188"/>
      <c r="F125" s="188"/>
      <c r="G125" s="188"/>
      <c r="H125" s="188"/>
      <c r="I125" s="188"/>
      <c r="J125" s="188"/>
      <c r="K125" s="188"/>
      <c r="L125" s="188"/>
      <c r="M125" s="194" t="s">
        <v>283</v>
      </c>
      <c r="N125" s="195">
        <f>(N124/111)*100</f>
        <v>95.4954954954955</v>
      </c>
      <c r="O125" s="195">
        <f t="shared" ref="O125:R125" si="15">(O124/111)*100</f>
        <v>95.4954954954955</v>
      </c>
      <c r="P125" s="195">
        <f t="shared" si="15"/>
        <v>95.4954954954955</v>
      </c>
      <c r="Q125" s="195">
        <f t="shared" si="15"/>
        <v>95.4954954954955</v>
      </c>
      <c r="R125" s="195">
        <f t="shared" si="15"/>
        <v>95.4954954954955</v>
      </c>
    </row>
    <row r="126" ht="15.75" spans="1:18">
      <c r="A126" s="182"/>
      <c r="B126" s="183"/>
      <c r="C126" s="183"/>
      <c r="D126" s="187"/>
      <c r="E126" s="188"/>
      <c r="F126" s="188"/>
      <c r="G126" s="188"/>
      <c r="H126" s="188"/>
      <c r="I126" s="188"/>
      <c r="J126" s="188"/>
      <c r="K126" s="188"/>
      <c r="L126" s="188"/>
      <c r="M126" s="188"/>
      <c r="N126" s="188"/>
      <c r="O126" s="188"/>
      <c r="P126" s="188"/>
      <c r="Q126" s="188"/>
      <c r="R126" s="188"/>
    </row>
    <row r="127" ht="15.75" spans="1:18">
      <c r="A127" s="182"/>
      <c r="B127" s="183"/>
      <c r="C127" s="183"/>
      <c r="D127" s="187"/>
      <c r="E127" s="188"/>
      <c r="F127" s="188"/>
      <c r="G127" s="188"/>
      <c r="H127" s="188"/>
      <c r="I127" s="188"/>
      <c r="J127" s="188"/>
      <c r="K127" s="188"/>
      <c r="L127" s="188"/>
      <c r="M127" s="188"/>
      <c r="N127" s="188"/>
      <c r="O127" s="188"/>
      <c r="P127" s="188"/>
      <c r="Q127" s="188"/>
      <c r="R127" s="188"/>
    </row>
    <row r="128" ht="15.75" spans="1:18">
      <c r="A128" s="188"/>
      <c r="B128" s="188"/>
      <c r="C128" s="188"/>
      <c r="D128" s="187"/>
      <c r="E128" s="188"/>
      <c r="F128" s="188"/>
      <c r="G128" s="188"/>
      <c r="H128" s="188"/>
      <c r="I128" s="188"/>
      <c r="J128" s="188"/>
      <c r="K128" s="188"/>
      <c r="L128" s="188"/>
      <c r="M128" s="173"/>
      <c r="N128" s="169" t="s">
        <v>284</v>
      </c>
      <c r="O128" s="169" t="s">
        <v>285</v>
      </c>
      <c r="P128" s="169" t="s">
        <v>279</v>
      </c>
      <c r="Q128" s="169" t="s">
        <v>286</v>
      </c>
      <c r="R128" s="169" t="s">
        <v>44</v>
      </c>
    </row>
    <row r="129" ht="47.25" spans="1:18">
      <c r="A129" s="188"/>
      <c r="B129" s="188"/>
      <c r="C129" s="188"/>
      <c r="D129" s="187"/>
      <c r="E129" s="188"/>
      <c r="F129" s="188"/>
      <c r="G129" s="188"/>
      <c r="H129" s="188"/>
      <c r="I129" s="188"/>
      <c r="J129" s="188"/>
      <c r="K129" s="188"/>
      <c r="L129" s="188"/>
      <c r="M129" s="196" t="s">
        <v>296</v>
      </c>
      <c r="N129" s="195">
        <v>95.4954954954955</v>
      </c>
      <c r="O129" s="195">
        <v>95.4954954954955</v>
      </c>
      <c r="P129" s="195">
        <v>95.4954954954955</v>
      </c>
      <c r="Q129" s="195">
        <v>95.4954954954955</v>
      </c>
      <c r="R129" s="195">
        <v>95.4954954954955</v>
      </c>
    </row>
    <row r="130" spans="1:18">
      <c r="A130" s="188"/>
      <c r="B130" s="188"/>
      <c r="C130" s="188"/>
      <c r="D130" s="187"/>
      <c r="E130" s="188"/>
      <c r="F130" s="188"/>
      <c r="G130" s="188"/>
      <c r="H130" s="188"/>
      <c r="I130" s="188"/>
      <c r="J130" s="188"/>
      <c r="K130" s="188"/>
      <c r="L130" s="188"/>
      <c r="M130" s="188"/>
      <c r="N130" s="188"/>
      <c r="O130" s="188"/>
      <c r="P130" s="188"/>
      <c r="Q130" s="188"/>
      <c r="R130" s="188"/>
    </row>
    <row r="131" spans="1:18">
      <c r="A131" s="188"/>
      <c r="B131" s="188"/>
      <c r="C131" s="188"/>
      <c r="D131" s="187"/>
      <c r="E131" s="188"/>
      <c r="F131" s="188"/>
      <c r="G131" s="188"/>
      <c r="H131" s="188"/>
      <c r="I131" s="188"/>
      <c r="J131" s="188"/>
      <c r="K131" s="188"/>
      <c r="L131" s="188"/>
      <c r="M131" s="188"/>
      <c r="N131" s="188"/>
      <c r="O131" s="188"/>
      <c r="P131" s="188"/>
      <c r="Q131" s="188"/>
      <c r="R131" s="188"/>
    </row>
    <row r="132" spans="1:18">
      <c r="A132" s="188"/>
      <c r="B132" s="188"/>
      <c r="C132" s="188"/>
      <c r="D132" s="187"/>
      <c r="E132" s="188"/>
      <c r="F132" s="188"/>
      <c r="G132" s="188"/>
      <c r="H132" s="188"/>
      <c r="I132" s="188"/>
      <c r="J132" s="188"/>
      <c r="K132" s="188"/>
      <c r="L132" s="188"/>
      <c r="M132" s="188"/>
      <c r="N132" s="188"/>
      <c r="O132" s="188"/>
      <c r="P132" s="188"/>
      <c r="Q132" s="188"/>
      <c r="R132" s="188"/>
    </row>
  </sheetData>
  <mergeCells count="13">
    <mergeCell ref="A1:R1"/>
    <mergeCell ref="A2:R2"/>
    <mergeCell ref="A3:B3"/>
    <mergeCell ref="C3:R3"/>
    <mergeCell ref="A4:B4"/>
    <mergeCell ref="C4:J4"/>
    <mergeCell ref="K4:R4"/>
    <mergeCell ref="A5:A8"/>
    <mergeCell ref="B5:B8"/>
    <mergeCell ref="C5:C8"/>
    <mergeCell ref="D5:H6"/>
    <mergeCell ref="I5:M6"/>
    <mergeCell ref="N5:R6"/>
  </mergeCells>
  <pageMargins left="0.7" right="0.7" top="0.75" bottom="0.75" header="0.3" footer="0.3"/>
  <pageSetup paperSize="1"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I35"/>
  <sheetViews>
    <sheetView tabSelected="1" workbookViewId="0">
      <selection activeCell="G10" sqref="G10"/>
    </sheetView>
  </sheetViews>
  <sheetFormatPr defaultColWidth="9" defaultRowHeight="15"/>
  <cols>
    <col min="1" max="3" width="9.14285714285714" style="1"/>
    <col min="4" max="4" width="30.7142857142857" style="1" customWidth="1"/>
    <col min="5" max="9" width="14" style="1" customWidth="1"/>
    <col min="10" max="240" width="9.14285714285714" style="1"/>
    <col min="241" max="241" width="30.7142857142857" style="1" customWidth="1"/>
    <col min="242" max="246" width="14" style="1" customWidth="1"/>
    <col min="247" max="247" width="9.14285714285714" style="1"/>
    <col min="248" max="248" width="7.28571428571429" style="1" customWidth="1"/>
    <col min="249" max="249" width="9.14285714285714" style="1"/>
    <col min="250" max="250" width="23.1428571428571" style="1" customWidth="1"/>
    <col min="251" max="251" width="12.5714285714286" style="1" customWidth="1"/>
    <col min="252" max="260" width="9.14285714285714" style="1"/>
    <col min="261" max="261" width="17.8571428571429" style="1" customWidth="1"/>
    <col min="262" max="496" width="9.14285714285714" style="1"/>
    <col min="497" max="497" width="30.7142857142857" style="1" customWidth="1"/>
    <col min="498" max="502" width="14" style="1" customWidth="1"/>
    <col min="503" max="503" width="9.14285714285714" style="1"/>
    <col min="504" max="504" width="7.28571428571429" style="1" customWidth="1"/>
    <col min="505" max="505" width="9.14285714285714" style="1"/>
    <col min="506" max="506" width="23.1428571428571" style="1" customWidth="1"/>
    <col min="507" max="507" width="12.5714285714286" style="1" customWidth="1"/>
    <col min="508" max="516" width="9.14285714285714" style="1"/>
    <col min="517" max="517" width="17.8571428571429" style="1" customWidth="1"/>
    <col min="518" max="752" width="9.14285714285714" style="1"/>
    <col min="753" max="753" width="30.7142857142857" style="1" customWidth="1"/>
    <col min="754" max="758" width="14" style="1" customWidth="1"/>
    <col min="759" max="759" width="9.14285714285714" style="1"/>
    <col min="760" max="760" width="7.28571428571429" style="1" customWidth="1"/>
    <col min="761" max="761" width="9.14285714285714" style="1"/>
    <col min="762" max="762" width="23.1428571428571" style="1" customWidth="1"/>
    <col min="763" max="763" width="12.5714285714286" style="1" customWidth="1"/>
    <col min="764" max="772" width="9.14285714285714" style="1"/>
    <col min="773" max="773" width="17.8571428571429" style="1" customWidth="1"/>
    <col min="774" max="1008" width="9.14285714285714" style="1"/>
    <col min="1009" max="1009" width="30.7142857142857" style="1" customWidth="1"/>
    <col min="1010" max="1014" width="14" style="1" customWidth="1"/>
    <col min="1015" max="1015" width="9.14285714285714" style="1"/>
    <col min="1016" max="1016" width="7.28571428571429" style="1" customWidth="1"/>
    <col min="1017" max="1017" width="9.14285714285714" style="1"/>
    <col min="1018" max="1018" width="23.1428571428571" style="1" customWidth="1"/>
    <col min="1019" max="1019" width="12.5714285714286" style="1" customWidth="1"/>
    <col min="1020" max="1028" width="9.14285714285714" style="1"/>
    <col min="1029" max="1029" width="17.8571428571429" style="1" customWidth="1"/>
    <col min="1030" max="1264" width="9.14285714285714" style="1"/>
    <col min="1265" max="1265" width="30.7142857142857" style="1" customWidth="1"/>
    <col min="1266" max="1270" width="14" style="1" customWidth="1"/>
    <col min="1271" max="1271" width="9.14285714285714" style="1"/>
    <col min="1272" max="1272" width="7.28571428571429" style="1" customWidth="1"/>
    <col min="1273" max="1273" width="9.14285714285714" style="1"/>
    <col min="1274" max="1274" width="23.1428571428571" style="1" customWidth="1"/>
    <col min="1275" max="1275" width="12.5714285714286" style="1" customWidth="1"/>
    <col min="1276" max="1284" width="9.14285714285714" style="1"/>
    <col min="1285" max="1285" width="17.8571428571429" style="1" customWidth="1"/>
    <col min="1286" max="1520" width="9.14285714285714" style="1"/>
    <col min="1521" max="1521" width="30.7142857142857" style="1" customWidth="1"/>
    <col min="1522" max="1526" width="14" style="1" customWidth="1"/>
    <col min="1527" max="1527" width="9.14285714285714" style="1"/>
    <col min="1528" max="1528" width="7.28571428571429" style="1" customWidth="1"/>
    <col min="1529" max="1529" width="9.14285714285714" style="1"/>
    <col min="1530" max="1530" width="23.1428571428571" style="1" customWidth="1"/>
    <col min="1531" max="1531" width="12.5714285714286" style="1" customWidth="1"/>
    <col min="1532" max="1540" width="9.14285714285714" style="1"/>
    <col min="1541" max="1541" width="17.8571428571429" style="1" customWidth="1"/>
    <col min="1542" max="1776" width="9.14285714285714" style="1"/>
    <col min="1777" max="1777" width="30.7142857142857" style="1" customWidth="1"/>
    <col min="1778" max="1782" width="14" style="1" customWidth="1"/>
    <col min="1783" max="1783" width="9.14285714285714" style="1"/>
    <col min="1784" max="1784" width="7.28571428571429" style="1" customWidth="1"/>
    <col min="1785" max="1785" width="9.14285714285714" style="1"/>
    <col min="1786" max="1786" width="23.1428571428571" style="1" customWidth="1"/>
    <col min="1787" max="1787" width="12.5714285714286" style="1" customWidth="1"/>
    <col min="1788" max="1796" width="9.14285714285714" style="1"/>
    <col min="1797" max="1797" width="17.8571428571429" style="1" customWidth="1"/>
    <col min="1798" max="2032" width="9.14285714285714" style="1"/>
    <col min="2033" max="2033" width="30.7142857142857" style="1" customWidth="1"/>
    <col min="2034" max="2038" width="14" style="1" customWidth="1"/>
    <col min="2039" max="2039" width="9.14285714285714" style="1"/>
    <col min="2040" max="2040" width="7.28571428571429" style="1" customWidth="1"/>
    <col min="2041" max="2041" width="9.14285714285714" style="1"/>
    <col min="2042" max="2042" width="23.1428571428571" style="1" customWidth="1"/>
    <col min="2043" max="2043" width="12.5714285714286" style="1" customWidth="1"/>
    <col min="2044" max="2052" width="9.14285714285714" style="1"/>
    <col min="2053" max="2053" width="17.8571428571429" style="1" customWidth="1"/>
    <col min="2054" max="2288" width="9.14285714285714" style="1"/>
    <col min="2289" max="2289" width="30.7142857142857" style="1" customWidth="1"/>
    <col min="2290" max="2294" width="14" style="1" customWidth="1"/>
    <col min="2295" max="2295" width="9.14285714285714" style="1"/>
    <col min="2296" max="2296" width="7.28571428571429" style="1" customWidth="1"/>
    <col min="2297" max="2297" width="9.14285714285714" style="1"/>
    <col min="2298" max="2298" width="23.1428571428571" style="1" customWidth="1"/>
    <col min="2299" max="2299" width="12.5714285714286" style="1" customWidth="1"/>
    <col min="2300" max="2308" width="9.14285714285714" style="1"/>
    <col min="2309" max="2309" width="17.8571428571429" style="1" customWidth="1"/>
    <col min="2310" max="2544" width="9.14285714285714" style="1"/>
    <col min="2545" max="2545" width="30.7142857142857" style="1" customWidth="1"/>
    <col min="2546" max="2550" width="14" style="1" customWidth="1"/>
    <col min="2551" max="2551" width="9.14285714285714" style="1"/>
    <col min="2552" max="2552" width="7.28571428571429" style="1" customWidth="1"/>
    <col min="2553" max="2553" width="9.14285714285714" style="1"/>
    <col min="2554" max="2554" width="23.1428571428571" style="1" customWidth="1"/>
    <col min="2555" max="2555" width="12.5714285714286" style="1" customWidth="1"/>
    <col min="2556" max="2564" width="9.14285714285714" style="1"/>
    <col min="2565" max="2565" width="17.8571428571429" style="1" customWidth="1"/>
    <col min="2566" max="2800" width="9.14285714285714" style="1"/>
    <col min="2801" max="2801" width="30.7142857142857" style="1" customWidth="1"/>
    <col min="2802" max="2806" width="14" style="1" customWidth="1"/>
    <col min="2807" max="2807" width="9.14285714285714" style="1"/>
    <col min="2808" max="2808" width="7.28571428571429" style="1" customWidth="1"/>
    <col min="2809" max="2809" width="9.14285714285714" style="1"/>
    <col min="2810" max="2810" width="23.1428571428571" style="1" customWidth="1"/>
    <col min="2811" max="2811" width="12.5714285714286" style="1" customWidth="1"/>
    <col min="2812" max="2820" width="9.14285714285714" style="1"/>
    <col min="2821" max="2821" width="17.8571428571429" style="1" customWidth="1"/>
    <col min="2822" max="3056" width="9.14285714285714" style="1"/>
    <col min="3057" max="3057" width="30.7142857142857" style="1" customWidth="1"/>
    <col min="3058" max="3062" width="14" style="1" customWidth="1"/>
    <col min="3063" max="3063" width="9.14285714285714" style="1"/>
    <col min="3064" max="3064" width="7.28571428571429" style="1" customWidth="1"/>
    <col min="3065" max="3065" width="9.14285714285714" style="1"/>
    <col min="3066" max="3066" width="23.1428571428571" style="1" customWidth="1"/>
    <col min="3067" max="3067" width="12.5714285714286" style="1" customWidth="1"/>
    <col min="3068" max="3076" width="9.14285714285714" style="1"/>
    <col min="3077" max="3077" width="17.8571428571429" style="1" customWidth="1"/>
    <col min="3078" max="3312" width="9.14285714285714" style="1"/>
    <col min="3313" max="3313" width="30.7142857142857" style="1" customWidth="1"/>
    <col min="3314" max="3318" width="14" style="1" customWidth="1"/>
    <col min="3319" max="3319" width="9.14285714285714" style="1"/>
    <col min="3320" max="3320" width="7.28571428571429" style="1" customWidth="1"/>
    <col min="3321" max="3321" width="9.14285714285714" style="1"/>
    <col min="3322" max="3322" width="23.1428571428571" style="1" customWidth="1"/>
    <col min="3323" max="3323" width="12.5714285714286" style="1" customWidth="1"/>
    <col min="3324" max="3332" width="9.14285714285714" style="1"/>
    <col min="3333" max="3333" width="17.8571428571429" style="1" customWidth="1"/>
    <col min="3334" max="3568" width="9.14285714285714" style="1"/>
    <col min="3569" max="3569" width="30.7142857142857" style="1" customWidth="1"/>
    <col min="3570" max="3574" width="14" style="1" customWidth="1"/>
    <col min="3575" max="3575" width="9.14285714285714" style="1"/>
    <col min="3576" max="3576" width="7.28571428571429" style="1" customWidth="1"/>
    <col min="3577" max="3577" width="9.14285714285714" style="1"/>
    <col min="3578" max="3578" width="23.1428571428571" style="1" customWidth="1"/>
    <col min="3579" max="3579" width="12.5714285714286" style="1" customWidth="1"/>
    <col min="3580" max="3588" width="9.14285714285714" style="1"/>
    <col min="3589" max="3589" width="17.8571428571429" style="1" customWidth="1"/>
    <col min="3590" max="3824" width="9.14285714285714" style="1"/>
    <col min="3825" max="3825" width="30.7142857142857" style="1" customWidth="1"/>
    <col min="3826" max="3830" width="14" style="1" customWidth="1"/>
    <col min="3831" max="3831" width="9.14285714285714" style="1"/>
    <col min="3832" max="3832" width="7.28571428571429" style="1" customWidth="1"/>
    <col min="3833" max="3833" width="9.14285714285714" style="1"/>
    <col min="3834" max="3834" width="23.1428571428571" style="1" customWidth="1"/>
    <col min="3835" max="3835" width="12.5714285714286" style="1" customWidth="1"/>
    <col min="3836" max="3844" width="9.14285714285714" style="1"/>
    <col min="3845" max="3845" width="17.8571428571429" style="1" customWidth="1"/>
    <col min="3846" max="4080" width="9.14285714285714" style="1"/>
    <col min="4081" max="4081" width="30.7142857142857" style="1" customWidth="1"/>
    <col min="4082" max="4086" width="14" style="1" customWidth="1"/>
    <col min="4087" max="4087" width="9.14285714285714" style="1"/>
    <col min="4088" max="4088" width="7.28571428571429" style="1" customWidth="1"/>
    <col min="4089" max="4089" width="9.14285714285714" style="1"/>
    <col min="4090" max="4090" width="23.1428571428571" style="1" customWidth="1"/>
    <col min="4091" max="4091" width="12.5714285714286" style="1" customWidth="1"/>
    <col min="4092" max="4100" width="9.14285714285714" style="1"/>
    <col min="4101" max="4101" width="17.8571428571429" style="1" customWidth="1"/>
    <col min="4102" max="4336" width="9.14285714285714" style="1"/>
    <col min="4337" max="4337" width="30.7142857142857" style="1" customWidth="1"/>
    <col min="4338" max="4342" width="14" style="1" customWidth="1"/>
    <col min="4343" max="4343" width="9.14285714285714" style="1"/>
    <col min="4344" max="4344" width="7.28571428571429" style="1" customWidth="1"/>
    <col min="4345" max="4345" width="9.14285714285714" style="1"/>
    <col min="4346" max="4346" width="23.1428571428571" style="1" customWidth="1"/>
    <col min="4347" max="4347" width="12.5714285714286" style="1" customWidth="1"/>
    <col min="4348" max="4356" width="9.14285714285714" style="1"/>
    <col min="4357" max="4357" width="17.8571428571429" style="1" customWidth="1"/>
    <col min="4358" max="4592" width="9.14285714285714" style="1"/>
    <col min="4593" max="4593" width="30.7142857142857" style="1" customWidth="1"/>
    <col min="4594" max="4598" width="14" style="1" customWidth="1"/>
    <col min="4599" max="4599" width="9.14285714285714" style="1"/>
    <col min="4600" max="4600" width="7.28571428571429" style="1" customWidth="1"/>
    <col min="4601" max="4601" width="9.14285714285714" style="1"/>
    <col min="4602" max="4602" width="23.1428571428571" style="1" customWidth="1"/>
    <col min="4603" max="4603" width="12.5714285714286" style="1" customWidth="1"/>
    <col min="4604" max="4612" width="9.14285714285714" style="1"/>
    <col min="4613" max="4613" width="17.8571428571429" style="1" customWidth="1"/>
    <col min="4614" max="4848" width="9.14285714285714" style="1"/>
    <col min="4849" max="4849" width="30.7142857142857" style="1" customWidth="1"/>
    <col min="4850" max="4854" width="14" style="1" customWidth="1"/>
    <col min="4855" max="4855" width="9.14285714285714" style="1"/>
    <col min="4856" max="4856" width="7.28571428571429" style="1" customWidth="1"/>
    <col min="4857" max="4857" width="9.14285714285714" style="1"/>
    <col min="4858" max="4858" width="23.1428571428571" style="1" customWidth="1"/>
    <col min="4859" max="4859" width="12.5714285714286" style="1" customWidth="1"/>
    <col min="4860" max="4868" width="9.14285714285714" style="1"/>
    <col min="4869" max="4869" width="17.8571428571429" style="1" customWidth="1"/>
    <col min="4870" max="5104" width="9.14285714285714" style="1"/>
    <col min="5105" max="5105" width="30.7142857142857" style="1" customWidth="1"/>
    <col min="5106" max="5110" width="14" style="1" customWidth="1"/>
    <col min="5111" max="5111" width="9.14285714285714" style="1"/>
    <col min="5112" max="5112" width="7.28571428571429" style="1" customWidth="1"/>
    <col min="5113" max="5113" width="9.14285714285714" style="1"/>
    <col min="5114" max="5114" width="23.1428571428571" style="1" customWidth="1"/>
    <col min="5115" max="5115" width="12.5714285714286" style="1" customWidth="1"/>
    <col min="5116" max="5124" width="9.14285714285714" style="1"/>
    <col min="5125" max="5125" width="17.8571428571429" style="1" customWidth="1"/>
    <col min="5126" max="5360" width="9.14285714285714" style="1"/>
    <col min="5361" max="5361" width="30.7142857142857" style="1" customWidth="1"/>
    <col min="5362" max="5366" width="14" style="1" customWidth="1"/>
    <col min="5367" max="5367" width="9.14285714285714" style="1"/>
    <col min="5368" max="5368" width="7.28571428571429" style="1" customWidth="1"/>
    <col min="5369" max="5369" width="9.14285714285714" style="1"/>
    <col min="5370" max="5370" width="23.1428571428571" style="1" customWidth="1"/>
    <col min="5371" max="5371" width="12.5714285714286" style="1" customWidth="1"/>
    <col min="5372" max="5380" width="9.14285714285714" style="1"/>
    <col min="5381" max="5381" width="17.8571428571429" style="1" customWidth="1"/>
    <col min="5382" max="5616" width="9.14285714285714" style="1"/>
    <col min="5617" max="5617" width="30.7142857142857" style="1" customWidth="1"/>
    <col min="5618" max="5622" width="14" style="1" customWidth="1"/>
    <col min="5623" max="5623" width="9.14285714285714" style="1"/>
    <col min="5624" max="5624" width="7.28571428571429" style="1" customWidth="1"/>
    <col min="5625" max="5625" width="9.14285714285714" style="1"/>
    <col min="5626" max="5626" width="23.1428571428571" style="1" customWidth="1"/>
    <col min="5627" max="5627" width="12.5714285714286" style="1" customWidth="1"/>
    <col min="5628" max="5636" width="9.14285714285714" style="1"/>
    <col min="5637" max="5637" width="17.8571428571429" style="1" customWidth="1"/>
    <col min="5638" max="5872" width="9.14285714285714" style="1"/>
    <col min="5873" max="5873" width="30.7142857142857" style="1" customWidth="1"/>
    <col min="5874" max="5878" width="14" style="1" customWidth="1"/>
    <col min="5879" max="5879" width="9.14285714285714" style="1"/>
    <col min="5880" max="5880" width="7.28571428571429" style="1" customWidth="1"/>
    <col min="5881" max="5881" width="9.14285714285714" style="1"/>
    <col min="5882" max="5882" width="23.1428571428571" style="1" customWidth="1"/>
    <col min="5883" max="5883" width="12.5714285714286" style="1" customWidth="1"/>
    <col min="5884" max="5892" width="9.14285714285714" style="1"/>
    <col min="5893" max="5893" width="17.8571428571429" style="1" customWidth="1"/>
    <col min="5894" max="6128" width="9.14285714285714" style="1"/>
    <col min="6129" max="6129" width="30.7142857142857" style="1" customWidth="1"/>
    <col min="6130" max="6134" width="14" style="1" customWidth="1"/>
    <col min="6135" max="6135" width="9.14285714285714" style="1"/>
    <col min="6136" max="6136" width="7.28571428571429" style="1" customWidth="1"/>
    <col min="6137" max="6137" width="9.14285714285714" style="1"/>
    <col min="6138" max="6138" width="23.1428571428571" style="1" customWidth="1"/>
    <col min="6139" max="6139" width="12.5714285714286" style="1" customWidth="1"/>
    <col min="6140" max="6148" width="9.14285714285714" style="1"/>
    <col min="6149" max="6149" width="17.8571428571429" style="1" customWidth="1"/>
    <col min="6150" max="6384" width="9.14285714285714" style="1"/>
    <col min="6385" max="6385" width="30.7142857142857" style="1" customWidth="1"/>
    <col min="6386" max="6390" width="14" style="1" customWidth="1"/>
    <col min="6391" max="6391" width="9.14285714285714" style="1"/>
    <col min="6392" max="6392" width="7.28571428571429" style="1" customWidth="1"/>
    <col min="6393" max="6393" width="9.14285714285714" style="1"/>
    <col min="6394" max="6394" width="23.1428571428571" style="1" customWidth="1"/>
    <col min="6395" max="6395" width="12.5714285714286" style="1" customWidth="1"/>
    <col min="6396" max="6404" width="9.14285714285714" style="1"/>
    <col min="6405" max="6405" width="17.8571428571429" style="1" customWidth="1"/>
    <col min="6406" max="6640" width="9.14285714285714" style="1"/>
    <col min="6641" max="6641" width="30.7142857142857" style="1" customWidth="1"/>
    <col min="6642" max="6646" width="14" style="1" customWidth="1"/>
    <col min="6647" max="6647" width="9.14285714285714" style="1"/>
    <col min="6648" max="6648" width="7.28571428571429" style="1" customWidth="1"/>
    <col min="6649" max="6649" width="9.14285714285714" style="1"/>
    <col min="6650" max="6650" width="23.1428571428571" style="1" customWidth="1"/>
    <col min="6651" max="6651" width="12.5714285714286" style="1" customWidth="1"/>
    <col min="6652" max="6660" width="9.14285714285714" style="1"/>
    <col min="6661" max="6661" width="17.8571428571429" style="1" customWidth="1"/>
    <col min="6662" max="6896" width="9.14285714285714" style="1"/>
    <col min="6897" max="6897" width="30.7142857142857" style="1" customWidth="1"/>
    <col min="6898" max="6902" width="14" style="1" customWidth="1"/>
    <col min="6903" max="6903" width="9.14285714285714" style="1"/>
    <col min="6904" max="6904" width="7.28571428571429" style="1" customWidth="1"/>
    <col min="6905" max="6905" width="9.14285714285714" style="1"/>
    <col min="6906" max="6906" width="23.1428571428571" style="1" customWidth="1"/>
    <col min="6907" max="6907" width="12.5714285714286" style="1" customWidth="1"/>
    <col min="6908" max="6916" width="9.14285714285714" style="1"/>
    <col min="6917" max="6917" width="17.8571428571429" style="1" customWidth="1"/>
    <col min="6918" max="7152" width="9.14285714285714" style="1"/>
    <col min="7153" max="7153" width="30.7142857142857" style="1" customWidth="1"/>
    <col min="7154" max="7158" width="14" style="1" customWidth="1"/>
    <col min="7159" max="7159" width="9.14285714285714" style="1"/>
    <col min="7160" max="7160" width="7.28571428571429" style="1" customWidth="1"/>
    <col min="7161" max="7161" width="9.14285714285714" style="1"/>
    <col min="7162" max="7162" width="23.1428571428571" style="1" customWidth="1"/>
    <col min="7163" max="7163" width="12.5714285714286" style="1" customWidth="1"/>
    <col min="7164" max="7172" width="9.14285714285714" style="1"/>
    <col min="7173" max="7173" width="17.8571428571429" style="1" customWidth="1"/>
    <col min="7174" max="7408" width="9.14285714285714" style="1"/>
    <col min="7409" max="7409" width="30.7142857142857" style="1" customWidth="1"/>
    <col min="7410" max="7414" width="14" style="1" customWidth="1"/>
    <col min="7415" max="7415" width="9.14285714285714" style="1"/>
    <col min="7416" max="7416" width="7.28571428571429" style="1" customWidth="1"/>
    <col min="7417" max="7417" width="9.14285714285714" style="1"/>
    <col min="7418" max="7418" width="23.1428571428571" style="1" customWidth="1"/>
    <col min="7419" max="7419" width="12.5714285714286" style="1" customWidth="1"/>
    <col min="7420" max="7428" width="9.14285714285714" style="1"/>
    <col min="7429" max="7429" width="17.8571428571429" style="1" customWidth="1"/>
    <col min="7430" max="7664" width="9.14285714285714" style="1"/>
    <col min="7665" max="7665" width="30.7142857142857" style="1" customWidth="1"/>
    <col min="7666" max="7670" width="14" style="1" customWidth="1"/>
    <col min="7671" max="7671" width="9.14285714285714" style="1"/>
    <col min="7672" max="7672" width="7.28571428571429" style="1" customWidth="1"/>
    <col min="7673" max="7673" width="9.14285714285714" style="1"/>
    <col min="7674" max="7674" width="23.1428571428571" style="1" customWidth="1"/>
    <col min="7675" max="7675" width="12.5714285714286" style="1" customWidth="1"/>
    <col min="7676" max="7684" width="9.14285714285714" style="1"/>
    <col min="7685" max="7685" width="17.8571428571429" style="1" customWidth="1"/>
    <col min="7686" max="7920" width="9.14285714285714" style="1"/>
    <col min="7921" max="7921" width="30.7142857142857" style="1" customWidth="1"/>
    <col min="7922" max="7926" width="14" style="1" customWidth="1"/>
    <col min="7927" max="7927" width="9.14285714285714" style="1"/>
    <col min="7928" max="7928" width="7.28571428571429" style="1" customWidth="1"/>
    <col min="7929" max="7929" width="9.14285714285714" style="1"/>
    <col min="7930" max="7930" width="23.1428571428571" style="1" customWidth="1"/>
    <col min="7931" max="7931" width="12.5714285714286" style="1" customWidth="1"/>
    <col min="7932" max="7940" width="9.14285714285714" style="1"/>
    <col min="7941" max="7941" width="17.8571428571429" style="1" customWidth="1"/>
    <col min="7942" max="8176" width="9.14285714285714" style="1"/>
    <col min="8177" max="8177" width="30.7142857142857" style="1" customWidth="1"/>
    <col min="8178" max="8182" width="14" style="1" customWidth="1"/>
    <col min="8183" max="8183" width="9.14285714285714" style="1"/>
    <col min="8184" max="8184" width="7.28571428571429" style="1" customWidth="1"/>
    <col min="8185" max="8185" width="9.14285714285714" style="1"/>
    <col min="8186" max="8186" width="23.1428571428571" style="1" customWidth="1"/>
    <col min="8187" max="8187" width="12.5714285714286" style="1" customWidth="1"/>
    <col min="8188" max="8196" width="9.14285714285714" style="1"/>
    <col min="8197" max="8197" width="17.8571428571429" style="1" customWidth="1"/>
    <col min="8198" max="8432" width="9.14285714285714" style="1"/>
    <col min="8433" max="8433" width="30.7142857142857" style="1" customWidth="1"/>
    <col min="8434" max="8438" width="14" style="1" customWidth="1"/>
    <col min="8439" max="8439" width="9.14285714285714" style="1"/>
    <col min="8440" max="8440" width="7.28571428571429" style="1" customWidth="1"/>
    <col min="8441" max="8441" width="9.14285714285714" style="1"/>
    <col min="8442" max="8442" width="23.1428571428571" style="1" customWidth="1"/>
    <col min="8443" max="8443" width="12.5714285714286" style="1" customWidth="1"/>
    <col min="8444" max="8452" width="9.14285714285714" style="1"/>
    <col min="8453" max="8453" width="17.8571428571429" style="1" customWidth="1"/>
    <col min="8454" max="8688" width="9.14285714285714" style="1"/>
    <col min="8689" max="8689" width="30.7142857142857" style="1" customWidth="1"/>
    <col min="8690" max="8694" width="14" style="1" customWidth="1"/>
    <col min="8695" max="8695" width="9.14285714285714" style="1"/>
    <col min="8696" max="8696" width="7.28571428571429" style="1" customWidth="1"/>
    <col min="8697" max="8697" width="9.14285714285714" style="1"/>
    <col min="8698" max="8698" width="23.1428571428571" style="1" customWidth="1"/>
    <col min="8699" max="8699" width="12.5714285714286" style="1" customWidth="1"/>
    <col min="8700" max="8708" width="9.14285714285714" style="1"/>
    <col min="8709" max="8709" width="17.8571428571429" style="1" customWidth="1"/>
    <col min="8710" max="8944" width="9.14285714285714" style="1"/>
    <col min="8945" max="8945" width="30.7142857142857" style="1" customWidth="1"/>
    <col min="8946" max="8950" width="14" style="1" customWidth="1"/>
    <col min="8951" max="8951" width="9.14285714285714" style="1"/>
    <col min="8952" max="8952" width="7.28571428571429" style="1" customWidth="1"/>
    <col min="8953" max="8953" width="9.14285714285714" style="1"/>
    <col min="8954" max="8954" width="23.1428571428571" style="1" customWidth="1"/>
    <col min="8955" max="8955" width="12.5714285714286" style="1" customWidth="1"/>
    <col min="8956" max="8964" width="9.14285714285714" style="1"/>
    <col min="8965" max="8965" width="17.8571428571429" style="1" customWidth="1"/>
    <col min="8966" max="9200" width="9.14285714285714" style="1"/>
    <col min="9201" max="9201" width="30.7142857142857" style="1" customWidth="1"/>
    <col min="9202" max="9206" width="14" style="1" customWidth="1"/>
    <col min="9207" max="9207" width="9.14285714285714" style="1"/>
    <col min="9208" max="9208" width="7.28571428571429" style="1" customWidth="1"/>
    <col min="9209" max="9209" width="9.14285714285714" style="1"/>
    <col min="9210" max="9210" width="23.1428571428571" style="1" customWidth="1"/>
    <col min="9211" max="9211" width="12.5714285714286" style="1" customWidth="1"/>
    <col min="9212" max="9220" width="9.14285714285714" style="1"/>
    <col min="9221" max="9221" width="17.8571428571429" style="1" customWidth="1"/>
    <col min="9222" max="9456" width="9.14285714285714" style="1"/>
    <col min="9457" max="9457" width="30.7142857142857" style="1" customWidth="1"/>
    <col min="9458" max="9462" width="14" style="1" customWidth="1"/>
    <col min="9463" max="9463" width="9.14285714285714" style="1"/>
    <col min="9464" max="9464" width="7.28571428571429" style="1" customWidth="1"/>
    <col min="9465" max="9465" width="9.14285714285714" style="1"/>
    <col min="9466" max="9466" width="23.1428571428571" style="1" customWidth="1"/>
    <col min="9467" max="9467" width="12.5714285714286" style="1" customWidth="1"/>
    <col min="9468" max="9476" width="9.14285714285714" style="1"/>
    <col min="9477" max="9477" width="17.8571428571429" style="1" customWidth="1"/>
    <col min="9478" max="9712" width="9.14285714285714" style="1"/>
    <col min="9713" max="9713" width="30.7142857142857" style="1" customWidth="1"/>
    <col min="9714" max="9718" width="14" style="1" customWidth="1"/>
    <col min="9719" max="9719" width="9.14285714285714" style="1"/>
    <col min="9720" max="9720" width="7.28571428571429" style="1" customWidth="1"/>
    <col min="9721" max="9721" width="9.14285714285714" style="1"/>
    <col min="9722" max="9722" width="23.1428571428571" style="1" customWidth="1"/>
    <col min="9723" max="9723" width="12.5714285714286" style="1" customWidth="1"/>
    <col min="9724" max="9732" width="9.14285714285714" style="1"/>
    <col min="9733" max="9733" width="17.8571428571429" style="1" customWidth="1"/>
    <col min="9734" max="9968" width="9.14285714285714" style="1"/>
    <col min="9969" max="9969" width="30.7142857142857" style="1" customWidth="1"/>
    <col min="9970" max="9974" width="14" style="1" customWidth="1"/>
    <col min="9975" max="9975" width="9.14285714285714" style="1"/>
    <col min="9976" max="9976" width="7.28571428571429" style="1" customWidth="1"/>
    <col min="9977" max="9977" width="9.14285714285714" style="1"/>
    <col min="9978" max="9978" width="23.1428571428571" style="1" customWidth="1"/>
    <col min="9979" max="9979" width="12.5714285714286" style="1" customWidth="1"/>
    <col min="9980" max="9988" width="9.14285714285714" style="1"/>
    <col min="9989" max="9989" width="17.8571428571429" style="1" customWidth="1"/>
    <col min="9990" max="10224" width="9.14285714285714" style="1"/>
    <col min="10225" max="10225" width="30.7142857142857" style="1" customWidth="1"/>
    <col min="10226" max="10230" width="14" style="1" customWidth="1"/>
    <col min="10231" max="10231" width="9.14285714285714" style="1"/>
    <col min="10232" max="10232" width="7.28571428571429" style="1" customWidth="1"/>
    <col min="10233" max="10233" width="9.14285714285714" style="1"/>
    <col min="10234" max="10234" width="23.1428571428571" style="1" customWidth="1"/>
    <col min="10235" max="10235" width="12.5714285714286" style="1" customWidth="1"/>
    <col min="10236" max="10244" width="9.14285714285714" style="1"/>
    <col min="10245" max="10245" width="17.8571428571429" style="1" customWidth="1"/>
    <col min="10246" max="10480" width="9.14285714285714" style="1"/>
    <col min="10481" max="10481" width="30.7142857142857" style="1" customWidth="1"/>
    <col min="10482" max="10486" width="14" style="1" customWidth="1"/>
    <col min="10487" max="10487" width="9.14285714285714" style="1"/>
    <col min="10488" max="10488" width="7.28571428571429" style="1" customWidth="1"/>
    <col min="10489" max="10489" width="9.14285714285714" style="1"/>
    <col min="10490" max="10490" width="23.1428571428571" style="1" customWidth="1"/>
    <col min="10491" max="10491" width="12.5714285714286" style="1" customWidth="1"/>
    <col min="10492" max="10500" width="9.14285714285714" style="1"/>
    <col min="10501" max="10501" width="17.8571428571429" style="1" customWidth="1"/>
    <col min="10502" max="10736" width="9.14285714285714" style="1"/>
    <col min="10737" max="10737" width="30.7142857142857" style="1" customWidth="1"/>
    <col min="10738" max="10742" width="14" style="1" customWidth="1"/>
    <col min="10743" max="10743" width="9.14285714285714" style="1"/>
    <col min="10744" max="10744" width="7.28571428571429" style="1" customWidth="1"/>
    <col min="10745" max="10745" width="9.14285714285714" style="1"/>
    <col min="10746" max="10746" width="23.1428571428571" style="1" customWidth="1"/>
    <col min="10747" max="10747" width="12.5714285714286" style="1" customWidth="1"/>
    <col min="10748" max="10756" width="9.14285714285714" style="1"/>
    <col min="10757" max="10757" width="17.8571428571429" style="1" customWidth="1"/>
    <col min="10758" max="10992" width="9.14285714285714" style="1"/>
    <col min="10993" max="10993" width="30.7142857142857" style="1" customWidth="1"/>
    <col min="10994" max="10998" width="14" style="1" customWidth="1"/>
    <col min="10999" max="10999" width="9.14285714285714" style="1"/>
    <col min="11000" max="11000" width="7.28571428571429" style="1" customWidth="1"/>
    <col min="11001" max="11001" width="9.14285714285714" style="1"/>
    <col min="11002" max="11002" width="23.1428571428571" style="1" customWidth="1"/>
    <col min="11003" max="11003" width="12.5714285714286" style="1" customWidth="1"/>
    <col min="11004" max="11012" width="9.14285714285714" style="1"/>
    <col min="11013" max="11013" width="17.8571428571429" style="1" customWidth="1"/>
    <col min="11014" max="11248" width="9.14285714285714" style="1"/>
    <col min="11249" max="11249" width="30.7142857142857" style="1" customWidth="1"/>
    <col min="11250" max="11254" width="14" style="1" customWidth="1"/>
    <col min="11255" max="11255" width="9.14285714285714" style="1"/>
    <col min="11256" max="11256" width="7.28571428571429" style="1" customWidth="1"/>
    <col min="11257" max="11257" width="9.14285714285714" style="1"/>
    <col min="11258" max="11258" width="23.1428571428571" style="1" customWidth="1"/>
    <col min="11259" max="11259" width="12.5714285714286" style="1" customWidth="1"/>
    <col min="11260" max="11268" width="9.14285714285714" style="1"/>
    <col min="11269" max="11269" width="17.8571428571429" style="1" customWidth="1"/>
    <col min="11270" max="11504" width="9.14285714285714" style="1"/>
    <col min="11505" max="11505" width="30.7142857142857" style="1" customWidth="1"/>
    <col min="11506" max="11510" width="14" style="1" customWidth="1"/>
    <col min="11511" max="11511" width="9.14285714285714" style="1"/>
    <col min="11512" max="11512" width="7.28571428571429" style="1" customWidth="1"/>
    <col min="11513" max="11513" width="9.14285714285714" style="1"/>
    <col min="11514" max="11514" width="23.1428571428571" style="1" customWidth="1"/>
    <col min="11515" max="11515" width="12.5714285714286" style="1" customWidth="1"/>
    <col min="11516" max="11524" width="9.14285714285714" style="1"/>
    <col min="11525" max="11525" width="17.8571428571429" style="1" customWidth="1"/>
    <col min="11526" max="11760" width="9.14285714285714" style="1"/>
    <col min="11761" max="11761" width="30.7142857142857" style="1" customWidth="1"/>
    <col min="11762" max="11766" width="14" style="1" customWidth="1"/>
    <col min="11767" max="11767" width="9.14285714285714" style="1"/>
    <col min="11768" max="11768" width="7.28571428571429" style="1" customWidth="1"/>
    <col min="11769" max="11769" width="9.14285714285714" style="1"/>
    <col min="11770" max="11770" width="23.1428571428571" style="1" customWidth="1"/>
    <col min="11771" max="11771" width="12.5714285714286" style="1" customWidth="1"/>
    <col min="11772" max="11780" width="9.14285714285714" style="1"/>
    <col min="11781" max="11781" width="17.8571428571429" style="1" customWidth="1"/>
    <col min="11782" max="12016" width="9.14285714285714" style="1"/>
    <col min="12017" max="12017" width="30.7142857142857" style="1" customWidth="1"/>
    <col min="12018" max="12022" width="14" style="1" customWidth="1"/>
    <col min="12023" max="12023" width="9.14285714285714" style="1"/>
    <col min="12024" max="12024" width="7.28571428571429" style="1" customWidth="1"/>
    <col min="12025" max="12025" width="9.14285714285714" style="1"/>
    <col min="12026" max="12026" width="23.1428571428571" style="1" customWidth="1"/>
    <col min="12027" max="12027" width="12.5714285714286" style="1" customWidth="1"/>
    <col min="12028" max="12036" width="9.14285714285714" style="1"/>
    <col min="12037" max="12037" width="17.8571428571429" style="1" customWidth="1"/>
    <col min="12038" max="12272" width="9.14285714285714" style="1"/>
    <col min="12273" max="12273" width="30.7142857142857" style="1" customWidth="1"/>
    <col min="12274" max="12278" width="14" style="1" customWidth="1"/>
    <col min="12279" max="12279" width="9.14285714285714" style="1"/>
    <col min="12280" max="12280" width="7.28571428571429" style="1" customWidth="1"/>
    <col min="12281" max="12281" width="9.14285714285714" style="1"/>
    <col min="12282" max="12282" width="23.1428571428571" style="1" customWidth="1"/>
    <col min="12283" max="12283" width="12.5714285714286" style="1" customWidth="1"/>
    <col min="12284" max="12292" width="9.14285714285714" style="1"/>
    <col min="12293" max="12293" width="17.8571428571429" style="1" customWidth="1"/>
    <col min="12294" max="12528" width="9.14285714285714" style="1"/>
    <col min="12529" max="12529" width="30.7142857142857" style="1" customWidth="1"/>
    <col min="12530" max="12534" width="14" style="1" customWidth="1"/>
    <col min="12535" max="12535" width="9.14285714285714" style="1"/>
    <col min="12536" max="12536" width="7.28571428571429" style="1" customWidth="1"/>
    <col min="12537" max="12537" width="9.14285714285714" style="1"/>
    <col min="12538" max="12538" width="23.1428571428571" style="1" customWidth="1"/>
    <col min="12539" max="12539" width="12.5714285714286" style="1" customWidth="1"/>
    <col min="12540" max="12548" width="9.14285714285714" style="1"/>
    <col min="12549" max="12549" width="17.8571428571429" style="1" customWidth="1"/>
    <col min="12550" max="12784" width="9.14285714285714" style="1"/>
    <col min="12785" max="12785" width="30.7142857142857" style="1" customWidth="1"/>
    <col min="12786" max="12790" width="14" style="1" customWidth="1"/>
    <col min="12791" max="12791" width="9.14285714285714" style="1"/>
    <col min="12792" max="12792" width="7.28571428571429" style="1" customWidth="1"/>
    <col min="12793" max="12793" width="9.14285714285714" style="1"/>
    <col min="12794" max="12794" width="23.1428571428571" style="1" customWidth="1"/>
    <col min="12795" max="12795" width="12.5714285714286" style="1" customWidth="1"/>
    <col min="12796" max="12804" width="9.14285714285714" style="1"/>
    <col min="12805" max="12805" width="17.8571428571429" style="1" customWidth="1"/>
    <col min="12806" max="13040" width="9.14285714285714" style="1"/>
    <col min="13041" max="13041" width="30.7142857142857" style="1" customWidth="1"/>
    <col min="13042" max="13046" width="14" style="1" customWidth="1"/>
    <col min="13047" max="13047" width="9.14285714285714" style="1"/>
    <col min="13048" max="13048" width="7.28571428571429" style="1" customWidth="1"/>
    <col min="13049" max="13049" width="9.14285714285714" style="1"/>
    <col min="13050" max="13050" width="23.1428571428571" style="1" customWidth="1"/>
    <col min="13051" max="13051" width="12.5714285714286" style="1" customWidth="1"/>
    <col min="13052" max="13060" width="9.14285714285714" style="1"/>
    <col min="13061" max="13061" width="17.8571428571429" style="1" customWidth="1"/>
    <col min="13062" max="13296" width="9.14285714285714" style="1"/>
    <col min="13297" max="13297" width="30.7142857142857" style="1" customWidth="1"/>
    <col min="13298" max="13302" width="14" style="1" customWidth="1"/>
    <col min="13303" max="13303" width="9.14285714285714" style="1"/>
    <col min="13304" max="13304" width="7.28571428571429" style="1" customWidth="1"/>
    <col min="13305" max="13305" width="9.14285714285714" style="1"/>
    <col min="13306" max="13306" width="23.1428571428571" style="1" customWidth="1"/>
    <col min="13307" max="13307" width="12.5714285714286" style="1" customWidth="1"/>
    <col min="13308" max="13316" width="9.14285714285714" style="1"/>
    <col min="13317" max="13317" width="17.8571428571429" style="1" customWidth="1"/>
    <col min="13318" max="13552" width="9.14285714285714" style="1"/>
    <col min="13553" max="13553" width="30.7142857142857" style="1" customWidth="1"/>
    <col min="13554" max="13558" width="14" style="1" customWidth="1"/>
    <col min="13559" max="13559" width="9.14285714285714" style="1"/>
    <col min="13560" max="13560" width="7.28571428571429" style="1" customWidth="1"/>
    <col min="13561" max="13561" width="9.14285714285714" style="1"/>
    <col min="13562" max="13562" width="23.1428571428571" style="1" customWidth="1"/>
    <col min="13563" max="13563" width="12.5714285714286" style="1" customWidth="1"/>
    <col min="13564" max="13572" width="9.14285714285714" style="1"/>
    <col min="13573" max="13573" width="17.8571428571429" style="1" customWidth="1"/>
    <col min="13574" max="13808" width="9.14285714285714" style="1"/>
    <col min="13809" max="13809" width="30.7142857142857" style="1" customWidth="1"/>
    <col min="13810" max="13814" width="14" style="1" customWidth="1"/>
    <col min="13815" max="13815" width="9.14285714285714" style="1"/>
    <col min="13816" max="13816" width="7.28571428571429" style="1" customWidth="1"/>
    <col min="13817" max="13817" width="9.14285714285714" style="1"/>
    <col min="13818" max="13818" width="23.1428571428571" style="1" customWidth="1"/>
    <col min="13819" max="13819" width="12.5714285714286" style="1" customWidth="1"/>
    <col min="13820" max="13828" width="9.14285714285714" style="1"/>
    <col min="13829" max="13829" width="17.8571428571429" style="1" customWidth="1"/>
    <col min="13830" max="14064" width="9.14285714285714" style="1"/>
    <col min="14065" max="14065" width="30.7142857142857" style="1" customWidth="1"/>
    <col min="14066" max="14070" width="14" style="1" customWidth="1"/>
    <col min="14071" max="14071" width="9.14285714285714" style="1"/>
    <col min="14072" max="14072" width="7.28571428571429" style="1" customWidth="1"/>
    <col min="14073" max="14073" width="9.14285714285714" style="1"/>
    <col min="14074" max="14074" width="23.1428571428571" style="1" customWidth="1"/>
    <col min="14075" max="14075" width="12.5714285714286" style="1" customWidth="1"/>
    <col min="14076" max="14084" width="9.14285714285714" style="1"/>
    <col min="14085" max="14085" width="17.8571428571429" style="1" customWidth="1"/>
    <col min="14086" max="14320" width="9.14285714285714" style="1"/>
    <col min="14321" max="14321" width="30.7142857142857" style="1" customWidth="1"/>
    <col min="14322" max="14326" width="14" style="1" customWidth="1"/>
    <col min="14327" max="14327" width="9.14285714285714" style="1"/>
    <col min="14328" max="14328" width="7.28571428571429" style="1" customWidth="1"/>
    <col min="14329" max="14329" width="9.14285714285714" style="1"/>
    <col min="14330" max="14330" width="23.1428571428571" style="1" customWidth="1"/>
    <col min="14331" max="14331" width="12.5714285714286" style="1" customWidth="1"/>
    <col min="14332" max="14340" width="9.14285714285714" style="1"/>
    <col min="14341" max="14341" width="17.8571428571429" style="1" customWidth="1"/>
    <col min="14342" max="14576" width="9.14285714285714" style="1"/>
    <col min="14577" max="14577" width="30.7142857142857" style="1" customWidth="1"/>
    <col min="14578" max="14582" width="14" style="1" customWidth="1"/>
    <col min="14583" max="14583" width="9.14285714285714" style="1"/>
    <col min="14584" max="14584" width="7.28571428571429" style="1" customWidth="1"/>
    <col min="14585" max="14585" width="9.14285714285714" style="1"/>
    <col min="14586" max="14586" width="23.1428571428571" style="1" customWidth="1"/>
    <col min="14587" max="14587" width="12.5714285714286" style="1" customWidth="1"/>
    <col min="14588" max="14596" width="9.14285714285714" style="1"/>
    <col min="14597" max="14597" width="17.8571428571429" style="1" customWidth="1"/>
    <col min="14598" max="14832" width="9.14285714285714" style="1"/>
    <col min="14833" max="14833" width="30.7142857142857" style="1" customWidth="1"/>
    <col min="14834" max="14838" width="14" style="1" customWidth="1"/>
    <col min="14839" max="14839" width="9.14285714285714" style="1"/>
    <col min="14840" max="14840" width="7.28571428571429" style="1" customWidth="1"/>
    <col min="14841" max="14841" width="9.14285714285714" style="1"/>
    <col min="14842" max="14842" width="23.1428571428571" style="1" customWidth="1"/>
    <col min="14843" max="14843" width="12.5714285714286" style="1" customWidth="1"/>
    <col min="14844" max="14852" width="9.14285714285714" style="1"/>
    <col min="14853" max="14853" width="17.8571428571429" style="1" customWidth="1"/>
    <col min="14854" max="15088" width="9.14285714285714" style="1"/>
    <col min="15089" max="15089" width="30.7142857142857" style="1" customWidth="1"/>
    <col min="15090" max="15094" width="14" style="1" customWidth="1"/>
    <col min="15095" max="15095" width="9.14285714285714" style="1"/>
    <col min="15096" max="15096" width="7.28571428571429" style="1" customWidth="1"/>
    <col min="15097" max="15097" width="9.14285714285714" style="1"/>
    <col min="15098" max="15098" width="23.1428571428571" style="1" customWidth="1"/>
    <col min="15099" max="15099" width="12.5714285714286" style="1" customWidth="1"/>
    <col min="15100" max="15108" width="9.14285714285714" style="1"/>
    <col min="15109" max="15109" width="17.8571428571429" style="1" customWidth="1"/>
    <col min="15110" max="15344" width="9.14285714285714" style="1"/>
    <col min="15345" max="15345" width="30.7142857142857" style="1" customWidth="1"/>
    <col min="15346" max="15350" width="14" style="1" customWidth="1"/>
    <col min="15351" max="15351" width="9.14285714285714" style="1"/>
    <col min="15352" max="15352" width="7.28571428571429" style="1" customWidth="1"/>
    <col min="15353" max="15353" width="9.14285714285714" style="1"/>
    <col min="15354" max="15354" width="23.1428571428571" style="1" customWidth="1"/>
    <col min="15355" max="15355" width="12.5714285714286" style="1" customWidth="1"/>
    <col min="15356" max="15364" width="9.14285714285714" style="1"/>
    <col min="15365" max="15365" width="17.8571428571429" style="1" customWidth="1"/>
    <col min="15366" max="15600" width="9.14285714285714" style="1"/>
    <col min="15601" max="15601" width="30.7142857142857" style="1" customWidth="1"/>
    <col min="15602" max="15606" width="14" style="1" customWidth="1"/>
    <col min="15607" max="15607" width="9.14285714285714" style="1"/>
    <col min="15608" max="15608" width="7.28571428571429" style="1" customWidth="1"/>
    <col min="15609" max="15609" width="9.14285714285714" style="1"/>
    <col min="15610" max="15610" width="23.1428571428571" style="1" customWidth="1"/>
    <col min="15611" max="15611" width="12.5714285714286" style="1" customWidth="1"/>
    <col min="15612" max="15620" width="9.14285714285714" style="1"/>
    <col min="15621" max="15621" width="17.8571428571429" style="1" customWidth="1"/>
    <col min="15622" max="15856" width="9.14285714285714" style="1"/>
    <col min="15857" max="15857" width="30.7142857142857" style="1" customWidth="1"/>
    <col min="15858" max="15862" width="14" style="1" customWidth="1"/>
    <col min="15863" max="15863" width="9.14285714285714" style="1"/>
    <col min="15864" max="15864" width="7.28571428571429" style="1" customWidth="1"/>
    <col min="15865" max="15865" width="9.14285714285714" style="1"/>
    <col min="15866" max="15866" width="23.1428571428571" style="1" customWidth="1"/>
    <col min="15867" max="15867" width="12.5714285714286" style="1" customWidth="1"/>
    <col min="15868" max="15876" width="9.14285714285714" style="1"/>
    <col min="15877" max="15877" width="17.8571428571429" style="1" customWidth="1"/>
    <col min="15878" max="16112" width="9.14285714285714" style="1"/>
    <col min="16113" max="16113" width="30.7142857142857" style="1" customWidth="1"/>
    <col min="16114" max="16118" width="14" style="1" customWidth="1"/>
    <col min="16119" max="16119" width="9.14285714285714" style="1"/>
    <col min="16120" max="16120" width="7.28571428571429" style="1" customWidth="1"/>
    <col min="16121" max="16121" width="9.14285714285714" style="1"/>
    <col min="16122" max="16122" width="23.1428571428571" style="1" customWidth="1"/>
    <col min="16123" max="16123" width="12.5714285714286" style="1" customWidth="1"/>
    <col min="16124" max="16132" width="9.14285714285714" style="1"/>
    <col min="16133" max="16133" width="17.8571428571429" style="1" customWidth="1"/>
    <col min="16134" max="16384" width="9.14285714285714" style="1"/>
  </cols>
  <sheetData>
    <row r="2" spans="2:5">
      <c r="B2" s="126" t="s">
        <v>297</v>
      </c>
      <c r="C2" s="127"/>
      <c r="D2" s="127"/>
      <c r="E2" s="128"/>
    </row>
    <row r="3" ht="15.75" spans="5:9">
      <c r="E3" s="129" t="s">
        <v>298</v>
      </c>
      <c r="F3" s="129"/>
      <c r="G3" s="129"/>
      <c r="H3" s="129"/>
      <c r="I3" s="129"/>
    </row>
    <row r="6" ht="15.75" spans="4:9">
      <c r="D6" s="129"/>
      <c r="E6" s="129" t="s">
        <v>284</v>
      </c>
      <c r="F6" s="129" t="s">
        <v>285</v>
      </c>
      <c r="G6" s="129" t="s">
        <v>279</v>
      </c>
      <c r="H6" s="129" t="s">
        <v>286</v>
      </c>
      <c r="I6" s="129" t="s">
        <v>44</v>
      </c>
    </row>
    <row r="7" ht="27.75" customHeight="1" spans="4:9">
      <c r="D7" s="130" t="s">
        <v>287</v>
      </c>
      <c r="E7" s="131">
        <v>48.6486486486487</v>
      </c>
      <c r="F7" s="131">
        <v>63.0630630630631</v>
      </c>
      <c r="G7" s="131">
        <v>91.8918918918919</v>
      </c>
      <c r="H7" s="131">
        <v>22.5225225225225</v>
      </c>
      <c r="I7" s="131">
        <v>29.7297297297297</v>
      </c>
    </row>
    <row r="8" ht="36" customHeight="1" spans="4:9">
      <c r="D8" s="132" t="s">
        <v>299</v>
      </c>
      <c r="E8" s="133">
        <v>96.3963963963964</v>
      </c>
      <c r="F8" s="133">
        <v>90.990990990991</v>
      </c>
      <c r="G8" s="133">
        <v>91</v>
      </c>
      <c r="H8" s="133">
        <v>94.5945945945946</v>
      </c>
      <c r="I8" s="133">
        <v>92</v>
      </c>
    </row>
    <row r="9" ht="27.75" customHeight="1" spans="4:9">
      <c r="D9" s="134" t="s">
        <v>296</v>
      </c>
      <c r="E9" s="135">
        <v>95.4954954954955</v>
      </c>
      <c r="F9" s="135">
        <v>95.4954954954955</v>
      </c>
      <c r="G9" s="135">
        <v>95.4954954954955</v>
      </c>
      <c r="H9" s="135">
        <v>95.4954954954955</v>
      </c>
      <c r="I9" s="135">
        <v>95.4954954954955</v>
      </c>
    </row>
    <row r="10" ht="29.25" customHeight="1" spans="4:9">
      <c r="D10" s="136" t="s">
        <v>300</v>
      </c>
      <c r="E10" s="137">
        <f>(E7+E8+E9)/3</f>
        <v>80.1801801801802</v>
      </c>
      <c r="F10" s="137">
        <f t="shared" ref="F10:I10" si="0">(F7+F8+F9)/3</f>
        <v>83.1831831831832</v>
      </c>
      <c r="G10" s="137">
        <f t="shared" si="0"/>
        <v>92.7957957957958</v>
      </c>
      <c r="H10" s="137">
        <f t="shared" si="0"/>
        <v>70.8708708708709</v>
      </c>
      <c r="I10" s="137">
        <f t="shared" si="0"/>
        <v>72.4084084084084</v>
      </c>
    </row>
    <row r="12" ht="20.25" spans="5:9">
      <c r="E12" s="138"/>
      <c r="F12" s="138"/>
      <c r="G12" s="138"/>
      <c r="H12" s="138"/>
      <c r="I12" s="138"/>
    </row>
    <row r="14" ht="15.75" spans="5:9">
      <c r="E14" s="129" t="s">
        <v>284</v>
      </c>
      <c r="F14" s="129" t="s">
        <v>285</v>
      </c>
      <c r="G14" s="129" t="s">
        <v>279</v>
      </c>
      <c r="H14" s="129" t="s">
        <v>286</v>
      </c>
      <c r="I14" s="129" t="s">
        <v>44</v>
      </c>
    </row>
    <row r="15" ht="23.25" spans="4:9">
      <c r="D15" s="136" t="s">
        <v>301</v>
      </c>
      <c r="E15" s="137">
        <v>80.1801801801802</v>
      </c>
      <c r="F15" s="137">
        <v>83.1831831831832</v>
      </c>
      <c r="G15" s="137">
        <v>93.0930930930931</v>
      </c>
      <c r="H15" s="137">
        <v>70.8708708708709</v>
      </c>
      <c r="I15" s="137">
        <v>72</v>
      </c>
    </row>
    <row r="32" spans="3:3">
      <c r="C32" s="136" t="s">
        <v>302</v>
      </c>
    </row>
    <row r="35" spans="4:5">
      <c r="D35" s="139" t="s">
        <v>303</v>
      </c>
      <c r="E35" s="140"/>
    </row>
  </sheetData>
  <mergeCells count="1">
    <mergeCell ref="E3:I3"/>
  </mergeCells>
  <pageMargins left="0.7" right="0.7" top="0.75" bottom="0.75" header="0.3" footer="0.3"/>
  <pageSetup paperSize="1"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6"/>
  <sheetViews>
    <sheetView workbookViewId="0">
      <selection activeCell="F9" sqref="F9"/>
    </sheetView>
  </sheetViews>
  <sheetFormatPr defaultColWidth="9" defaultRowHeight="15"/>
  <cols>
    <col min="2" max="2" width="11.8571428571429" customWidth="1"/>
    <col min="3" max="3" width="15.2857142857143" customWidth="1"/>
    <col min="4" max="4" width="18.5714285714286" customWidth="1"/>
    <col min="5" max="5" width="30.2857142857143" customWidth="1"/>
    <col min="6" max="6" width="28.1428571428571" customWidth="1"/>
    <col min="7" max="7" width="26.8571428571429" customWidth="1"/>
    <col min="8" max="8" width="25.2857142857143" customWidth="1"/>
    <col min="9" max="9" width="24.2857142857143" customWidth="1"/>
    <col min="11" max="11" width="5" customWidth="1"/>
    <col min="12" max="12" width="2" hidden="1" customWidth="1"/>
    <col min="13" max="14" width="9.14285714285714" hidden="1" customWidth="1"/>
  </cols>
  <sheetData>
    <row r="1" s="1" customFormat="1" ht="20.25" spans="1:14">
      <c r="A1" s="58" t="s">
        <v>304</v>
      </c>
      <c r="B1" s="59"/>
      <c r="C1" s="59"/>
      <c r="D1" s="59"/>
      <c r="E1" s="59"/>
      <c r="F1" s="59"/>
      <c r="G1" s="59"/>
      <c r="H1" s="59"/>
      <c r="I1" s="59"/>
      <c r="J1" s="116"/>
      <c r="K1" s="116"/>
      <c r="L1" s="116"/>
      <c r="M1" s="116"/>
      <c r="N1" s="117"/>
    </row>
    <row r="2" s="1" customFormat="1" ht="20.25" spans="1:14">
      <c r="A2" s="58" t="s">
        <v>305</v>
      </c>
      <c r="B2" s="59"/>
      <c r="C2" s="59"/>
      <c r="D2" s="59"/>
      <c r="E2" s="59"/>
      <c r="F2" s="59"/>
      <c r="G2" s="59"/>
      <c r="H2" s="59"/>
      <c r="I2" s="59"/>
      <c r="J2" s="116"/>
      <c r="K2" s="116"/>
      <c r="L2" s="116"/>
      <c r="M2" s="116"/>
      <c r="N2" s="117"/>
    </row>
    <row r="3" s="1" customFormat="1" ht="20.25" spans="1:14">
      <c r="A3" s="100" t="s">
        <v>306</v>
      </c>
      <c r="B3" s="101"/>
      <c r="C3" s="101"/>
      <c r="D3" s="101"/>
      <c r="E3" s="101"/>
      <c r="F3" s="101"/>
      <c r="G3" s="101"/>
      <c r="H3" s="101"/>
      <c r="I3" s="101"/>
      <c r="J3" s="118"/>
      <c r="K3" s="118"/>
      <c r="L3" s="118"/>
      <c r="M3" s="118"/>
      <c r="N3" s="119"/>
    </row>
    <row r="4" s="1" customFormat="1" ht="20.25" spans="1:14">
      <c r="A4" s="102" t="s">
        <v>307</v>
      </c>
      <c r="B4" s="103"/>
      <c r="C4" s="104"/>
      <c r="D4" s="105" t="s">
        <v>308</v>
      </c>
      <c r="E4" s="106"/>
      <c r="F4" s="106"/>
      <c r="G4" s="107"/>
      <c r="H4" s="2" t="s">
        <v>309</v>
      </c>
      <c r="I4" s="2"/>
      <c r="J4" s="120"/>
      <c r="K4" s="2"/>
      <c r="L4" s="2"/>
      <c r="M4" s="2"/>
      <c r="N4" s="2"/>
    </row>
    <row r="5" s="1" customFormat="1" ht="20.25" spans="1:14">
      <c r="A5" s="108" t="s">
        <v>31</v>
      </c>
      <c r="B5" s="109"/>
      <c r="C5" s="109"/>
      <c r="D5" s="109"/>
      <c r="E5" s="110"/>
      <c r="F5" s="2" t="s">
        <v>310</v>
      </c>
      <c r="G5" s="2"/>
      <c r="H5" s="2"/>
      <c r="I5" s="2"/>
      <c r="J5" s="2"/>
      <c r="K5" s="2"/>
      <c r="L5" s="2"/>
      <c r="M5" s="2"/>
      <c r="N5" s="2"/>
    </row>
    <row r="6" s="1" customFormat="1" ht="20.25" spans="1:14">
      <c r="A6" s="111"/>
      <c r="B6" s="111"/>
      <c r="C6" s="111"/>
      <c r="D6" s="111"/>
      <c r="E6" s="111"/>
      <c r="F6" s="111"/>
      <c r="G6" s="111"/>
      <c r="H6" s="111"/>
      <c r="I6" s="121"/>
      <c r="J6" s="122"/>
      <c r="K6" s="122"/>
      <c r="L6" s="122"/>
      <c r="M6" s="122"/>
      <c r="N6" s="122"/>
    </row>
    <row r="7" ht="78" customHeight="1" spans="1:9">
      <c r="A7" s="112" t="s">
        <v>311</v>
      </c>
      <c r="B7" s="113" t="s">
        <v>312</v>
      </c>
      <c r="C7" s="112" t="s">
        <v>313</v>
      </c>
      <c r="D7" s="112" t="s">
        <v>314</v>
      </c>
      <c r="E7" s="114" t="s">
        <v>315</v>
      </c>
      <c r="F7" s="114" t="s">
        <v>316</v>
      </c>
      <c r="G7" s="115" t="s">
        <v>317</v>
      </c>
      <c r="H7" s="114" t="s">
        <v>318</v>
      </c>
      <c r="I7" s="114" t="s">
        <v>319</v>
      </c>
    </row>
    <row r="8" spans="1:9">
      <c r="A8" s="112">
        <v>1</v>
      </c>
      <c r="B8" s="113" t="s">
        <v>320</v>
      </c>
      <c r="C8" s="113" t="s">
        <v>321</v>
      </c>
      <c r="D8" s="112" t="s">
        <v>143</v>
      </c>
      <c r="E8" s="112">
        <v>5</v>
      </c>
      <c r="F8" s="112">
        <v>5</v>
      </c>
      <c r="G8" s="112">
        <v>5</v>
      </c>
      <c r="H8" s="112">
        <v>5</v>
      </c>
      <c r="I8" s="112">
        <v>5</v>
      </c>
    </row>
    <row r="9" spans="1:9">
      <c r="A9" s="112">
        <v>2</v>
      </c>
      <c r="B9" s="113" t="s">
        <v>322</v>
      </c>
      <c r="C9" s="113" t="s">
        <v>323</v>
      </c>
      <c r="D9" s="112" t="s">
        <v>237</v>
      </c>
      <c r="E9" s="112">
        <v>4</v>
      </c>
      <c r="F9" s="112">
        <v>4</v>
      </c>
      <c r="G9" s="112">
        <v>3</v>
      </c>
      <c r="H9" s="112">
        <v>3</v>
      </c>
      <c r="I9" s="112">
        <v>4</v>
      </c>
    </row>
    <row r="10" spans="1:9">
      <c r="A10" s="112">
        <v>3</v>
      </c>
      <c r="B10" s="113" t="s">
        <v>324</v>
      </c>
      <c r="C10" s="113" t="s">
        <v>325</v>
      </c>
      <c r="D10" s="112" t="s">
        <v>155</v>
      </c>
      <c r="E10" s="112">
        <v>5</v>
      </c>
      <c r="F10" s="112">
        <v>5</v>
      </c>
      <c r="G10" s="112">
        <v>5</v>
      </c>
      <c r="H10" s="112">
        <v>5</v>
      </c>
      <c r="I10" s="112">
        <v>5</v>
      </c>
    </row>
    <row r="11" spans="1:9">
      <c r="A11" s="112">
        <v>4</v>
      </c>
      <c r="B11" s="113" t="s">
        <v>326</v>
      </c>
      <c r="C11" s="113" t="s">
        <v>327</v>
      </c>
      <c r="D11" s="112" t="s">
        <v>105</v>
      </c>
      <c r="E11" s="112">
        <v>5</v>
      </c>
      <c r="F11" s="112">
        <v>5</v>
      </c>
      <c r="G11" s="112">
        <v>5</v>
      </c>
      <c r="H11" s="112">
        <v>5</v>
      </c>
      <c r="I11" s="112">
        <v>5</v>
      </c>
    </row>
    <row r="12" spans="1:9">
      <c r="A12" s="112">
        <v>5</v>
      </c>
      <c r="B12" s="113" t="s">
        <v>328</v>
      </c>
      <c r="C12" s="113" t="s">
        <v>196</v>
      </c>
      <c r="D12" s="112" t="s">
        <v>197</v>
      </c>
      <c r="E12" s="112">
        <v>4</v>
      </c>
      <c r="F12" s="112">
        <v>4</v>
      </c>
      <c r="G12" s="112">
        <v>4</v>
      </c>
      <c r="H12" s="112">
        <v>4</v>
      </c>
      <c r="I12" s="112">
        <v>4</v>
      </c>
    </row>
    <row r="13" spans="1:9">
      <c r="A13" s="112">
        <v>6</v>
      </c>
      <c r="B13" s="113" t="s">
        <v>329</v>
      </c>
      <c r="C13" s="113" t="s">
        <v>82</v>
      </c>
      <c r="D13" s="112" t="s">
        <v>83</v>
      </c>
      <c r="E13" s="112">
        <v>5</v>
      </c>
      <c r="F13" s="112">
        <v>4</v>
      </c>
      <c r="G13" s="112">
        <v>4</v>
      </c>
      <c r="H13" s="112">
        <v>4</v>
      </c>
      <c r="I13" s="112">
        <v>4</v>
      </c>
    </row>
    <row r="14" spans="1:9">
      <c r="A14" s="112">
        <v>7</v>
      </c>
      <c r="B14" s="113" t="s">
        <v>330</v>
      </c>
      <c r="C14" s="113" t="s">
        <v>331</v>
      </c>
      <c r="D14" s="112" t="s">
        <v>48</v>
      </c>
      <c r="E14" s="112">
        <v>5</v>
      </c>
      <c r="F14" s="112">
        <v>5</v>
      </c>
      <c r="G14" s="112">
        <v>5</v>
      </c>
      <c r="H14" s="112">
        <v>4</v>
      </c>
      <c r="I14" s="112">
        <v>5</v>
      </c>
    </row>
    <row r="15" spans="1:9">
      <c r="A15" s="112">
        <v>8</v>
      </c>
      <c r="B15" s="113" t="s">
        <v>332</v>
      </c>
      <c r="C15" s="113" t="s">
        <v>333</v>
      </c>
      <c r="D15" s="112" t="s">
        <v>334</v>
      </c>
      <c r="E15" s="112">
        <v>5</v>
      </c>
      <c r="F15" s="112">
        <v>5</v>
      </c>
      <c r="G15" s="112">
        <v>5</v>
      </c>
      <c r="H15" s="112">
        <v>5</v>
      </c>
      <c r="I15" s="112">
        <v>5</v>
      </c>
    </row>
    <row r="16" spans="1:9">
      <c r="A16" s="112">
        <v>9</v>
      </c>
      <c r="B16" s="113" t="s">
        <v>335</v>
      </c>
      <c r="C16" s="113" t="s">
        <v>336</v>
      </c>
      <c r="D16" s="112" t="s">
        <v>337</v>
      </c>
      <c r="E16" s="112">
        <v>4</v>
      </c>
      <c r="F16" s="112">
        <v>4</v>
      </c>
      <c r="G16" s="112">
        <v>4</v>
      </c>
      <c r="H16" s="112">
        <v>4</v>
      </c>
      <c r="I16" s="112">
        <v>4</v>
      </c>
    </row>
    <row r="17" spans="1:9">
      <c r="A17" s="112">
        <v>10</v>
      </c>
      <c r="B17" s="113" t="s">
        <v>338</v>
      </c>
      <c r="C17" s="113" t="s">
        <v>339</v>
      </c>
      <c r="D17" s="112" t="s">
        <v>89</v>
      </c>
      <c r="E17" s="112">
        <v>4</v>
      </c>
      <c r="F17" s="112">
        <v>4</v>
      </c>
      <c r="G17" s="112">
        <v>4</v>
      </c>
      <c r="H17" s="112">
        <v>4</v>
      </c>
      <c r="I17" s="112">
        <v>4</v>
      </c>
    </row>
    <row r="18" spans="1:9">
      <c r="A18" s="112">
        <v>11</v>
      </c>
      <c r="B18" s="113" t="s">
        <v>340</v>
      </c>
      <c r="C18" s="113" t="s">
        <v>341</v>
      </c>
      <c r="D18" s="112" t="s">
        <v>342</v>
      </c>
      <c r="E18" s="112">
        <v>2</v>
      </c>
      <c r="F18" s="112">
        <v>1</v>
      </c>
      <c r="G18" s="112">
        <v>1</v>
      </c>
      <c r="H18" s="112">
        <v>1</v>
      </c>
      <c r="I18" s="112">
        <v>1</v>
      </c>
    </row>
    <row r="19" spans="1:9">
      <c r="A19" s="112">
        <v>12</v>
      </c>
      <c r="B19" s="113" t="s">
        <v>343</v>
      </c>
      <c r="C19" s="113" t="s">
        <v>344</v>
      </c>
      <c r="D19" s="112" t="s">
        <v>345</v>
      </c>
      <c r="E19" s="112">
        <v>4</v>
      </c>
      <c r="F19" s="112">
        <v>4</v>
      </c>
      <c r="G19" s="112">
        <v>4</v>
      </c>
      <c r="H19" s="112">
        <v>4</v>
      </c>
      <c r="I19" s="112">
        <v>5</v>
      </c>
    </row>
    <row r="20" spans="1:9">
      <c r="A20" s="112">
        <v>13</v>
      </c>
      <c r="B20" s="113" t="s">
        <v>346</v>
      </c>
      <c r="C20" s="113" t="s">
        <v>347</v>
      </c>
      <c r="D20" s="112" t="s">
        <v>127</v>
      </c>
      <c r="E20" s="112">
        <v>5</v>
      </c>
      <c r="F20" s="112">
        <v>5</v>
      </c>
      <c r="G20" s="112">
        <v>5</v>
      </c>
      <c r="H20" s="112">
        <v>5</v>
      </c>
      <c r="I20" s="112">
        <v>5</v>
      </c>
    </row>
    <row r="21" spans="1:9">
      <c r="A21" s="112">
        <v>14</v>
      </c>
      <c r="B21" s="113" t="s">
        <v>348</v>
      </c>
      <c r="C21" s="113" t="s">
        <v>349</v>
      </c>
      <c r="D21" s="112" t="s">
        <v>350</v>
      </c>
      <c r="E21" s="112">
        <v>4</v>
      </c>
      <c r="F21" s="112">
        <v>4</v>
      </c>
      <c r="G21" s="112">
        <v>4</v>
      </c>
      <c r="H21" s="112">
        <v>4</v>
      </c>
      <c r="I21" s="112">
        <v>4</v>
      </c>
    </row>
    <row r="22" spans="1:9">
      <c r="A22" s="112">
        <v>15</v>
      </c>
      <c r="B22" s="113" t="s">
        <v>351</v>
      </c>
      <c r="C22" s="113" t="s">
        <v>352</v>
      </c>
      <c r="D22" s="112" t="s">
        <v>353</v>
      </c>
      <c r="E22" s="112">
        <v>5</v>
      </c>
      <c r="F22" s="112">
        <v>5</v>
      </c>
      <c r="G22" s="112">
        <v>5</v>
      </c>
      <c r="H22" s="112">
        <v>5</v>
      </c>
      <c r="I22" s="112">
        <v>5</v>
      </c>
    </row>
    <row r="23" spans="1:9">
      <c r="A23" s="112">
        <v>16</v>
      </c>
      <c r="B23" s="113" t="s">
        <v>354</v>
      </c>
      <c r="C23" s="113" t="s">
        <v>355</v>
      </c>
      <c r="D23" s="112" t="s">
        <v>241</v>
      </c>
      <c r="E23" s="112">
        <v>5</v>
      </c>
      <c r="F23" s="112">
        <v>5</v>
      </c>
      <c r="G23" s="112">
        <v>5</v>
      </c>
      <c r="H23" s="112">
        <v>4</v>
      </c>
      <c r="I23" s="112">
        <v>4</v>
      </c>
    </row>
    <row r="24" spans="1:9">
      <c r="A24" s="112">
        <v>17</v>
      </c>
      <c r="B24" s="113" t="s">
        <v>356</v>
      </c>
      <c r="C24" s="113" t="s">
        <v>357</v>
      </c>
      <c r="D24" s="112" t="s">
        <v>201</v>
      </c>
      <c r="E24" s="112">
        <v>5</v>
      </c>
      <c r="F24" s="112">
        <v>4</v>
      </c>
      <c r="G24" s="112">
        <v>5</v>
      </c>
      <c r="H24" s="112">
        <v>4</v>
      </c>
      <c r="I24" s="112">
        <v>5</v>
      </c>
    </row>
    <row r="25" spans="1:9">
      <c r="A25" s="112">
        <v>18</v>
      </c>
      <c r="B25" s="113" t="s">
        <v>358</v>
      </c>
      <c r="C25" s="113" t="s">
        <v>359</v>
      </c>
      <c r="D25" s="112" t="s">
        <v>360</v>
      </c>
      <c r="E25" s="112">
        <v>4</v>
      </c>
      <c r="F25" s="112">
        <v>4</v>
      </c>
      <c r="G25" s="112">
        <v>4</v>
      </c>
      <c r="H25" s="112">
        <v>4</v>
      </c>
      <c r="I25" s="112">
        <v>4</v>
      </c>
    </row>
    <row r="26" spans="1:9">
      <c r="A26" s="112">
        <v>19</v>
      </c>
      <c r="B26" s="113" t="s">
        <v>361</v>
      </c>
      <c r="C26" s="113" t="s">
        <v>362</v>
      </c>
      <c r="D26" s="112" t="s">
        <v>179</v>
      </c>
      <c r="E26" s="112">
        <v>5</v>
      </c>
      <c r="F26" s="112">
        <v>5</v>
      </c>
      <c r="G26" s="112">
        <v>5</v>
      </c>
      <c r="H26" s="112">
        <v>5</v>
      </c>
      <c r="I26" s="112">
        <v>5</v>
      </c>
    </row>
    <row r="27" spans="1:9">
      <c r="A27" s="112">
        <v>20</v>
      </c>
      <c r="B27" s="113" t="s">
        <v>363</v>
      </c>
      <c r="C27" s="113" t="s">
        <v>364</v>
      </c>
      <c r="D27" s="112" t="s">
        <v>133</v>
      </c>
      <c r="E27" s="112">
        <v>5</v>
      </c>
      <c r="F27" s="112">
        <v>5</v>
      </c>
      <c r="G27" s="112">
        <v>5</v>
      </c>
      <c r="H27" s="112">
        <v>5</v>
      </c>
      <c r="I27" s="112">
        <v>5</v>
      </c>
    </row>
    <row r="28" spans="1:9">
      <c r="A28" s="112">
        <v>21</v>
      </c>
      <c r="B28" s="113" t="s">
        <v>365</v>
      </c>
      <c r="C28" s="113" t="s">
        <v>366</v>
      </c>
      <c r="D28" s="112" t="s">
        <v>367</v>
      </c>
      <c r="E28" s="112">
        <v>5</v>
      </c>
      <c r="F28" s="112">
        <v>5</v>
      </c>
      <c r="G28" s="112">
        <v>5</v>
      </c>
      <c r="H28" s="112">
        <v>5</v>
      </c>
      <c r="I28" s="112">
        <v>5</v>
      </c>
    </row>
    <row r="29" spans="1:9">
      <c r="A29" s="112">
        <v>22</v>
      </c>
      <c r="B29" s="113" t="s">
        <v>368</v>
      </c>
      <c r="C29" s="113" t="s">
        <v>369</v>
      </c>
      <c r="D29" s="112" t="s">
        <v>245</v>
      </c>
      <c r="E29" s="112">
        <v>5</v>
      </c>
      <c r="F29" s="112">
        <v>5</v>
      </c>
      <c r="G29" s="112">
        <v>5</v>
      </c>
      <c r="H29" s="112">
        <v>5</v>
      </c>
      <c r="I29" s="112">
        <v>5</v>
      </c>
    </row>
    <row r="30" spans="1:9">
      <c r="A30" s="112">
        <v>23</v>
      </c>
      <c r="B30" s="113" t="s">
        <v>370</v>
      </c>
      <c r="C30" s="113" t="s">
        <v>371</v>
      </c>
      <c r="D30" s="112" t="s">
        <v>372</v>
      </c>
      <c r="E30" s="112">
        <v>3</v>
      </c>
      <c r="F30" s="112">
        <v>4</v>
      </c>
      <c r="G30" s="112">
        <v>3</v>
      </c>
      <c r="H30" s="112">
        <v>3</v>
      </c>
      <c r="I30" s="112">
        <v>3</v>
      </c>
    </row>
    <row r="31" spans="1:9">
      <c r="A31" s="112">
        <v>24</v>
      </c>
      <c r="B31" s="113" t="s">
        <v>373</v>
      </c>
      <c r="C31" s="113" t="s">
        <v>374</v>
      </c>
      <c r="D31" s="112" t="s">
        <v>375</v>
      </c>
      <c r="E31" s="112">
        <v>5</v>
      </c>
      <c r="F31" s="112">
        <v>5</v>
      </c>
      <c r="G31" s="112">
        <v>5</v>
      </c>
      <c r="H31" s="112">
        <v>5</v>
      </c>
      <c r="I31" s="112">
        <v>5</v>
      </c>
    </row>
    <row r="32" spans="1:9">
      <c r="A32" s="112">
        <v>25</v>
      </c>
      <c r="B32" s="113" t="s">
        <v>376</v>
      </c>
      <c r="C32" s="113" t="s">
        <v>377</v>
      </c>
      <c r="D32" s="112" t="s">
        <v>139</v>
      </c>
      <c r="E32" s="112">
        <v>4</v>
      </c>
      <c r="F32" s="112">
        <v>5</v>
      </c>
      <c r="G32" s="112">
        <v>5</v>
      </c>
      <c r="H32" s="112">
        <v>4</v>
      </c>
      <c r="I32" s="112">
        <v>5</v>
      </c>
    </row>
    <row r="33" spans="1:9">
      <c r="A33" s="112">
        <v>26</v>
      </c>
      <c r="B33" s="113" t="s">
        <v>378</v>
      </c>
      <c r="C33" s="113" t="s">
        <v>379</v>
      </c>
      <c r="D33" s="112" t="s">
        <v>380</v>
      </c>
      <c r="E33" s="112">
        <v>5</v>
      </c>
      <c r="F33" s="112">
        <v>5</v>
      </c>
      <c r="G33" s="112">
        <v>5</v>
      </c>
      <c r="H33" s="112">
        <v>4</v>
      </c>
      <c r="I33" s="112">
        <v>5</v>
      </c>
    </row>
    <row r="34" spans="1:9">
      <c r="A34" s="112">
        <v>27</v>
      </c>
      <c r="B34" s="113" t="s">
        <v>381</v>
      </c>
      <c r="C34" s="113" t="s">
        <v>382</v>
      </c>
      <c r="D34" s="112" t="s">
        <v>383</v>
      </c>
      <c r="E34" s="112">
        <v>5</v>
      </c>
      <c r="F34" s="112">
        <v>4</v>
      </c>
      <c r="G34" s="112">
        <v>4</v>
      </c>
      <c r="H34" s="112">
        <v>3</v>
      </c>
      <c r="I34" s="112">
        <v>5</v>
      </c>
    </row>
    <row r="35" spans="1:9">
      <c r="A35" s="112">
        <v>28</v>
      </c>
      <c r="B35" s="113" t="s">
        <v>384</v>
      </c>
      <c r="C35" s="113" t="s">
        <v>385</v>
      </c>
      <c r="D35" s="112" t="s">
        <v>75</v>
      </c>
      <c r="E35" s="112">
        <v>5</v>
      </c>
      <c r="F35" s="112">
        <v>5</v>
      </c>
      <c r="G35" s="112">
        <v>5</v>
      </c>
      <c r="H35" s="112">
        <v>5</v>
      </c>
      <c r="I35" s="112">
        <v>5</v>
      </c>
    </row>
    <row r="36" spans="1:9">
      <c r="A36" s="112">
        <v>29</v>
      </c>
      <c r="B36" s="113" t="s">
        <v>386</v>
      </c>
      <c r="C36" s="113" t="s">
        <v>387</v>
      </c>
      <c r="D36" s="112" t="s">
        <v>388</v>
      </c>
      <c r="E36" s="112">
        <v>3</v>
      </c>
      <c r="F36" s="112">
        <v>3</v>
      </c>
      <c r="G36" s="112">
        <v>3</v>
      </c>
      <c r="H36" s="112">
        <v>3</v>
      </c>
      <c r="I36" s="112">
        <v>3</v>
      </c>
    </row>
    <row r="37" spans="1:9">
      <c r="A37" s="112">
        <v>30</v>
      </c>
      <c r="B37" s="113" t="s">
        <v>389</v>
      </c>
      <c r="C37" s="113" t="s">
        <v>390</v>
      </c>
      <c r="D37" s="112" t="s">
        <v>129</v>
      </c>
      <c r="E37" s="112">
        <v>5</v>
      </c>
      <c r="F37" s="112">
        <v>5</v>
      </c>
      <c r="G37" s="112">
        <v>4</v>
      </c>
      <c r="H37" s="112">
        <v>4</v>
      </c>
      <c r="I37" s="112">
        <v>4</v>
      </c>
    </row>
    <row r="38" spans="1:9">
      <c r="A38" s="112">
        <v>31</v>
      </c>
      <c r="B38" s="113" t="s">
        <v>391</v>
      </c>
      <c r="C38" s="113" t="s">
        <v>392</v>
      </c>
      <c r="D38" s="112" t="s">
        <v>393</v>
      </c>
      <c r="E38" s="112">
        <v>5</v>
      </c>
      <c r="F38" s="112">
        <v>5</v>
      </c>
      <c r="G38" s="112">
        <v>5</v>
      </c>
      <c r="H38" s="112">
        <v>5</v>
      </c>
      <c r="I38" s="112">
        <v>5</v>
      </c>
    </row>
    <row r="39" spans="1:9">
      <c r="A39" s="112">
        <v>32</v>
      </c>
      <c r="B39" s="113" t="s">
        <v>394</v>
      </c>
      <c r="C39" s="113" t="s">
        <v>395</v>
      </c>
      <c r="D39" s="112" t="s">
        <v>396</v>
      </c>
      <c r="E39" s="112">
        <v>4</v>
      </c>
      <c r="F39" s="112">
        <v>4</v>
      </c>
      <c r="G39" s="112">
        <v>4</v>
      </c>
      <c r="H39" s="112">
        <v>4</v>
      </c>
      <c r="I39" s="112">
        <v>4</v>
      </c>
    </row>
    <row r="40" spans="1:9">
      <c r="A40" s="112">
        <v>33</v>
      </c>
      <c r="B40" s="113" t="s">
        <v>397</v>
      </c>
      <c r="C40" s="113" t="s">
        <v>398</v>
      </c>
      <c r="D40" s="112" t="s">
        <v>203</v>
      </c>
      <c r="E40" s="112">
        <v>5</v>
      </c>
      <c r="F40" s="112">
        <v>5</v>
      </c>
      <c r="G40" s="112">
        <v>4</v>
      </c>
      <c r="H40" s="112">
        <v>5</v>
      </c>
      <c r="I40" s="112">
        <v>5</v>
      </c>
    </row>
    <row r="41" spans="1:9">
      <c r="A41" s="112">
        <v>34</v>
      </c>
      <c r="B41" s="113" t="s">
        <v>399</v>
      </c>
      <c r="C41" s="113" t="s">
        <v>400</v>
      </c>
      <c r="D41" s="112" t="s">
        <v>151</v>
      </c>
      <c r="E41" s="112">
        <v>5</v>
      </c>
      <c r="F41" s="112">
        <v>5</v>
      </c>
      <c r="G41" s="112">
        <v>5</v>
      </c>
      <c r="H41" s="112">
        <v>5</v>
      </c>
      <c r="I41" s="112">
        <v>5</v>
      </c>
    </row>
    <row r="42" spans="1:9">
      <c r="A42" s="112">
        <v>35</v>
      </c>
      <c r="B42" s="113" t="s">
        <v>401</v>
      </c>
      <c r="C42" s="113" t="s">
        <v>402</v>
      </c>
      <c r="D42" s="112" t="s">
        <v>55</v>
      </c>
      <c r="E42" s="112">
        <v>5</v>
      </c>
      <c r="F42" s="112">
        <v>5</v>
      </c>
      <c r="G42" s="112">
        <v>5</v>
      </c>
      <c r="H42" s="112">
        <v>5</v>
      </c>
      <c r="I42" s="112">
        <v>5</v>
      </c>
    </row>
    <row r="43" spans="1:9">
      <c r="A43" s="112">
        <v>36</v>
      </c>
      <c r="B43" s="113" t="s">
        <v>403</v>
      </c>
      <c r="C43" s="113" t="s">
        <v>404</v>
      </c>
      <c r="D43" s="112" t="s">
        <v>221</v>
      </c>
      <c r="E43" s="112">
        <v>4</v>
      </c>
      <c r="F43" s="112">
        <v>4</v>
      </c>
      <c r="G43" s="112">
        <v>4</v>
      </c>
      <c r="H43" s="112">
        <v>4</v>
      </c>
      <c r="I43" s="112">
        <v>4</v>
      </c>
    </row>
    <row r="44" ht="15.95" customHeight="1" spans="1:9">
      <c r="A44" s="112">
        <v>37</v>
      </c>
      <c r="B44" s="113" t="s">
        <v>405</v>
      </c>
      <c r="C44" s="113" t="s">
        <v>406</v>
      </c>
      <c r="D44" s="112" t="s">
        <v>213</v>
      </c>
      <c r="E44" s="112">
        <v>5</v>
      </c>
      <c r="F44" s="112">
        <v>4</v>
      </c>
      <c r="G44" s="112">
        <v>5</v>
      </c>
      <c r="H44" s="112">
        <v>4</v>
      </c>
      <c r="I44" s="112">
        <v>5</v>
      </c>
    </row>
    <row r="45" ht="15.95" customHeight="1" spans="1:9">
      <c r="A45" s="112">
        <v>38</v>
      </c>
      <c r="B45" s="113" t="s">
        <v>407</v>
      </c>
      <c r="C45" s="113" t="s">
        <v>100</v>
      </c>
      <c r="D45" s="112" t="s">
        <v>101</v>
      </c>
      <c r="E45" s="112">
        <v>4</v>
      </c>
      <c r="F45" s="112">
        <v>4</v>
      </c>
      <c r="G45" s="112">
        <v>5</v>
      </c>
      <c r="H45" s="112">
        <v>3</v>
      </c>
      <c r="I45" s="112">
        <v>5</v>
      </c>
    </row>
    <row r="46" ht="15.95" customHeight="1" spans="1:9">
      <c r="A46" s="112">
        <v>39</v>
      </c>
      <c r="B46" s="113" t="s">
        <v>408</v>
      </c>
      <c r="C46" s="113" t="s">
        <v>409</v>
      </c>
      <c r="D46" s="112" t="s">
        <v>410</v>
      </c>
      <c r="E46" s="112">
        <v>4</v>
      </c>
      <c r="F46" s="112">
        <v>4</v>
      </c>
      <c r="G46" s="112">
        <v>4</v>
      </c>
      <c r="H46" s="112">
        <v>4</v>
      </c>
      <c r="I46" s="112">
        <v>4</v>
      </c>
    </row>
    <row r="47" ht="15.95" customHeight="1" spans="1:9">
      <c r="A47" s="112">
        <v>40</v>
      </c>
      <c r="B47" s="113" t="s">
        <v>411</v>
      </c>
      <c r="C47" s="113" t="s">
        <v>78</v>
      </c>
      <c r="D47" s="112" t="s">
        <v>79</v>
      </c>
      <c r="E47" s="112">
        <v>5</v>
      </c>
      <c r="F47" s="112">
        <v>5</v>
      </c>
      <c r="G47" s="112">
        <v>5</v>
      </c>
      <c r="H47" s="112">
        <v>5</v>
      </c>
      <c r="I47" s="112">
        <v>5</v>
      </c>
    </row>
    <row r="48" ht="15.95" customHeight="1" spans="1:9">
      <c r="A48" s="112">
        <v>41</v>
      </c>
      <c r="B48" s="113" t="s">
        <v>412</v>
      </c>
      <c r="C48" s="113" t="s">
        <v>413</v>
      </c>
      <c r="D48" s="112" t="s">
        <v>147</v>
      </c>
      <c r="E48" s="112">
        <v>5</v>
      </c>
      <c r="F48" s="112">
        <v>5</v>
      </c>
      <c r="G48" s="112">
        <v>5</v>
      </c>
      <c r="H48" s="112">
        <v>5</v>
      </c>
      <c r="I48" s="112">
        <v>5</v>
      </c>
    </row>
    <row r="49" ht="15.95" customHeight="1" spans="1:9">
      <c r="A49" s="112">
        <v>42</v>
      </c>
      <c r="B49" s="113" t="s">
        <v>414</v>
      </c>
      <c r="C49" s="113" t="s">
        <v>415</v>
      </c>
      <c r="D49" s="112" t="s">
        <v>233</v>
      </c>
      <c r="E49" s="112">
        <v>5</v>
      </c>
      <c r="F49" s="112">
        <v>5</v>
      </c>
      <c r="G49" s="112">
        <v>5</v>
      </c>
      <c r="H49" s="112">
        <v>5</v>
      </c>
      <c r="I49" s="112">
        <v>5</v>
      </c>
    </row>
    <row r="50" spans="1:9">
      <c r="A50" s="112">
        <v>43</v>
      </c>
      <c r="B50" s="113" t="s">
        <v>416</v>
      </c>
      <c r="C50" s="113" t="s">
        <v>417</v>
      </c>
      <c r="D50" s="112" t="s">
        <v>418</v>
      </c>
      <c r="E50" s="112">
        <v>4</v>
      </c>
      <c r="F50" s="112">
        <v>4</v>
      </c>
      <c r="G50" s="112">
        <v>4</v>
      </c>
      <c r="H50" s="112">
        <v>4</v>
      </c>
      <c r="I50" s="112">
        <v>4</v>
      </c>
    </row>
    <row r="51" spans="1:9">
      <c r="A51" s="112">
        <v>44</v>
      </c>
      <c r="B51" s="113" t="s">
        <v>419</v>
      </c>
      <c r="C51" s="113" t="s">
        <v>420</v>
      </c>
      <c r="D51" s="112" t="s">
        <v>421</v>
      </c>
      <c r="E51" s="112">
        <v>5</v>
      </c>
      <c r="F51" s="112">
        <v>5</v>
      </c>
      <c r="G51" s="112">
        <v>5</v>
      </c>
      <c r="H51" s="112">
        <v>5</v>
      </c>
      <c r="I51" s="112">
        <v>5</v>
      </c>
    </row>
    <row r="52" spans="1:9">
      <c r="A52" s="112">
        <v>45</v>
      </c>
      <c r="B52" s="113" t="s">
        <v>422</v>
      </c>
      <c r="C52" s="113" t="s">
        <v>423</v>
      </c>
      <c r="D52" s="112" t="s">
        <v>424</v>
      </c>
      <c r="E52" s="112">
        <v>4</v>
      </c>
      <c r="F52" s="112">
        <v>5</v>
      </c>
      <c r="G52" s="112">
        <v>5</v>
      </c>
      <c r="H52" s="112">
        <v>4</v>
      </c>
      <c r="I52" s="112">
        <v>5</v>
      </c>
    </row>
    <row r="53" spans="1:9">
      <c r="A53" s="112">
        <v>46</v>
      </c>
      <c r="B53" s="113" t="s">
        <v>425</v>
      </c>
      <c r="C53" s="113" t="s">
        <v>426</v>
      </c>
      <c r="D53" s="112" t="s">
        <v>263</v>
      </c>
      <c r="E53" s="112">
        <v>5</v>
      </c>
      <c r="F53" s="112">
        <v>5</v>
      </c>
      <c r="G53" s="112">
        <v>5</v>
      </c>
      <c r="H53" s="112">
        <v>5</v>
      </c>
      <c r="I53" s="112">
        <v>5</v>
      </c>
    </row>
    <row r="54" spans="1:9">
      <c r="A54" s="112">
        <v>47</v>
      </c>
      <c r="B54" s="113" t="s">
        <v>427</v>
      </c>
      <c r="C54" s="113" t="s">
        <v>260</v>
      </c>
      <c r="D54" s="112" t="s">
        <v>261</v>
      </c>
      <c r="E54" s="112">
        <v>5</v>
      </c>
      <c r="F54" s="112">
        <v>5</v>
      </c>
      <c r="G54" s="112">
        <v>5</v>
      </c>
      <c r="H54" s="112">
        <v>5</v>
      </c>
      <c r="I54" s="112">
        <v>5</v>
      </c>
    </row>
    <row r="55" spans="1:9">
      <c r="A55" s="112">
        <v>48</v>
      </c>
      <c r="B55" s="113" t="s">
        <v>428</v>
      </c>
      <c r="C55" s="113" t="s">
        <v>429</v>
      </c>
      <c r="D55" s="112" t="s">
        <v>153</v>
      </c>
      <c r="E55" s="112">
        <v>5</v>
      </c>
      <c r="F55" s="112">
        <v>5</v>
      </c>
      <c r="G55" s="112">
        <v>5</v>
      </c>
      <c r="H55" s="112">
        <v>5</v>
      </c>
      <c r="I55" s="112">
        <v>5</v>
      </c>
    </row>
    <row r="56" spans="1:9">
      <c r="A56" s="112">
        <v>49</v>
      </c>
      <c r="B56" s="113" t="s">
        <v>430</v>
      </c>
      <c r="C56" s="113" t="s">
        <v>431</v>
      </c>
      <c r="D56" s="112" t="s">
        <v>432</v>
      </c>
      <c r="E56" s="112">
        <v>4</v>
      </c>
      <c r="F56" s="112">
        <v>4</v>
      </c>
      <c r="G56" s="112">
        <v>4</v>
      </c>
      <c r="H56" s="112">
        <v>4</v>
      </c>
      <c r="I56" s="112">
        <v>4</v>
      </c>
    </row>
    <row r="57" spans="1:9">
      <c r="A57" s="112">
        <v>50</v>
      </c>
      <c r="B57" s="113" t="s">
        <v>433</v>
      </c>
      <c r="C57" s="113" t="s">
        <v>434</v>
      </c>
      <c r="D57" s="112" t="s">
        <v>207</v>
      </c>
      <c r="E57" s="112">
        <v>5</v>
      </c>
      <c r="F57" s="112">
        <v>5</v>
      </c>
      <c r="G57" s="112">
        <v>5</v>
      </c>
      <c r="H57" s="112">
        <v>5</v>
      </c>
      <c r="I57" s="112">
        <v>5</v>
      </c>
    </row>
    <row r="58" spans="1:9">
      <c r="A58" s="112">
        <v>51</v>
      </c>
      <c r="B58" s="113" t="s">
        <v>435</v>
      </c>
      <c r="C58" s="113" t="s">
        <v>436</v>
      </c>
      <c r="D58" s="112" t="s">
        <v>437</v>
      </c>
      <c r="E58" s="112">
        <v>5</v>
      </c>
      <c r="F58" s="112">
        <v>5</v>
      </c>
      <c r="G58" s="112">
        <v>5</v>
      </c>
      <c r="H58" s="112">
        <v>5</v>
      </c>
      <c r="I58" s="112">
        <v>5</v>
      </c>
    </row>
    <row r="59" spans="1:9">
      <c r="A59" s="112">
        <v>52</v>
      </c>
      <c r="B59" s="113" t="s">
        <v>438</v>
      </c>
      <c r="C59" s="113" t="s">
        <v>439</v>
      </c>
      <c r="D59" s="112" t="s">
        <v>440</v>
      </c>
      <c r="E59" s="112">
        <v>5</v>
      </c>
      <c r="F59" s="112">
        <v>5</v>
      </c>
      <c r="G59" s="112">
        <v>5</v>
      </c>
      <c r="H59" s="112">
        <v>5</v>
      </c>
      <c r="I59" s="112">
        <v>5</v>
      </c>
    </row>
    <row r="60" spans="1:9">
      <c r="A60" s="112">
        <v>53</v>
      </c>
      <c r="B60" s="113" t="s">
        <v>441</v>
      </c>
      <c r="C60" s="113" t="s">
        <v>442</v>
      </c>
      <c r="D60" s="112" t="s">
        <v>443</v>
      </c>
      <c r="E60" s="112">
        <v>5</v>
      </c>
      <c r="F60" s="112">
        <v>5</v>
      </c>
      <c r="G60" s="112">
        <v>5</v>
      </c>
      <c r="H60" s="112">
        <v>4</v>
      </c>
      <c r="I60" s="112">
        <v>4</v>
      </c>
    </row>
    <row r="61" spans="1:9">
      <c r="A61" s="112">
        <v>54</v>
      </c>
      <c r="B61" s="113" t="s">
        <v>444</v>
      </c>
      <c r="C61" s="113" t="s">
        <v>445</v>
      </c>
      <c r="D61" s="112" t="s">
        <v>446</v>
      </c>
      <c r="E61" s="112">
        <v>5</v>
      </c>
      <c r="F61" s="112">
        <v>5</v>
      </c>
      <c r="G61" s="112">
        <v>5</v>
      </c>
      <c r="H61" s="112">
        <v>5</v>
      </c>
      <c r="I61" s="112">
        <v>5</v>
      </c>
    </row>
    <row r="62" spans="1:9">
      <c r="A62" s="112">
        <v>55</v>
      </c>
      <c r="B62" s="113" t="s">
        <v>447</v>
      </c>
      <c r="C62" s="113" t="s">
        <v>448</v>
      </c>
      <c r="D62" s="112" t="s">
        <v>449</v>
      </c>
      <c r="E62" s="112">
        <v>5</v>
      </c>
      <c r="F62" s="112">
        <v>5</v>
      </c>
      <c r="G62" s="112">
        <v>5</v>
      </c>
      <c r="H62" s="112">
        <v>5</v>
      </c>
      <c r="I62" s="112">
        <v>5</v>
      </c>
    </row>
    <row r="63" spans="1:9">
      <c r="A63" s="112">
        <v>56</v>
      </c>
      <c r="B63" s="113" t="s">
        <v>450</v>
      </c>
      <c r="C63" s="113" t="s">
        <v>451</v>
      </c>
      <c r="D63" s="112" t="s">
        <v>99</v>
      </c>
      <c r="E63" s="112">
        <v>5</v>
      </c>
      <c r="F63" s="112">
        <v>5</v>
      </c>
      <c r="G63" s="112">
        <v>5</v>
      </c>
      <c r="H63" s="112">
        <v>4</v>
      </c>
      <c r="I63" s="112">
        <v>5</v>
      </c>
    </row>
    <row r="64" spans="1:9">
      <c r="A64" s="112">
        <v>57</v>
      </c>
      <c r="B64" s="113" t="s">
        <v>452</v>
      </c>
      <c r="C64" s="113" t="s">
        <v>453</v>
      </c>
      <c r="D64" s="112" t="s">
        <v>454</v>
      </c>
      <c r="E64" s="112">
        <v>5</v>
      </c>
      <c r="F64" s="112">
        <v>5</v>
      </c>
      <c r="G64" s="112">
        <v>5</v>
      </c>
      <c r="H64" s="112">
        <v>5</v>
      </c>
      <c r="I64" s="112">
        <v>5</v>
      </c>
    </row>
    <row r="65" spans="1:9">
      <c r="A65" s="112">
        <v>58</v>
      </c>
      <c r="B65" s="113" t="s">
        <v>455</v>
      </c>
      <c r="C65" s="113" t="s">
        <v>456</v>
      </c>
      <c r="D65" s="112" t="s">
        <v>457</v>
      </c>
      <c r="E65" s="112">
        <v>5</v>
      </c>
      <c r="F65" s="112">
        <v>5</v>
      </c>
      <c r="G65" s="112">
        <v>5</v>
      </c>
      <c r="H65" s="112">
        <v>5</v>
      </c>
      <c r="I65" s="112">
        <v>5</v>
      </c>
    </row>
    <row r="66" spans="1:9">
      <c r="A66" s="112">
        <v>59</v>
      </c>
      <c r="B66" s="113" t="s">
        <v>458</v>
      </c>
      <c r="C66" s="113" t="s">
        <v>459</v>
      </c>
      <c r="D66" s="112" t="s">
        <v>460</v>
      </c>
      <c r="E66" s="112">
        <v>5</v>
      </c>
      <c r="F66" s="112">
        <v>5</v>
      </c>
      <c r="G66" s="112">
        <v>5</v>
      </c>
      <c r="H66" s="112">
        <v>5</v>
      </c>
      <c r="I66" s="112">
        <v>5</v>
      </c>
    </row>
    <row r="67" spans="1:9">
      <c r="A67" s="112">
        <v>60</v>
      </c>
      <c r="B67" s="113" t="s">
        <v>461</v>
      </c>
      <c r="C67" s="113" t="s">
        <v>462</v>
      </c>
      <c r="D67" s="112" t="s">
        <v>463</v>
      </c>
      <c r="E67" s="112">
        <v>5</v>
      </c>
      <c r="F67" s="112">
        <v>5</v>
      </c>
      <c r="G67" s="112">
        <v>5</v>
      </c>
      <c r="H67" s="112">
        <v>4</v>
      </c>
      <c r="I67" s="112">
        <v>5</v>
      </c>
    </row>
    <row r="68" spans="1:9">
      <c r="A68" s="112">
        <v>61</v>
      </c>
      <c r="B68" s="113" t="s">
        <v>464</v>
      </c>
      <c r="C68" s="113" t="s">
        <v>465</v>
      </c>
      <c r="D68" s="112" t="s">
        <v>167</v>
      </c>
      <c r="E68" s="112">
        <v>5</v>
      </c>
      <c r="F68" s="112">
        <v>5</v>
      </c>
      <c r="G68" s="112">
        <v>5</v>
      </c>
      <c r="H68" s="112">
        <v>5</v>
      </c>
      <c r="I68" s="112">
        <v>5</v>
      </c>
    </row>
    <row r="69" spans="1:9">
      <c r="A69" s="112">
        <v>62</v>
      </c>
      <c r="B69" s="113" t="s">
        <v>466</v>
      </c>
      <c r="C69" s="113" t="s">
        <v>467</v>
      </c>
      <c r="D69" s="112" t="s">
        <v>239</v>
      </c>
      <c r="E69" s="112">
        <v>4</v>
      </c>
      <c r="F69" s="112">
        <v>4</v>
      </c>
      <c r="G69" s="112">
        <v>4</v>
      </c>
      <c r="H69" s="112">
        <v>4</v>
      </c>
      <c r="I69" s="112">
        <v>4</v>
      </c>
    </row>
    <row r="71" ht="18" customHeight="1" spans="4:9">
      <c r="D71" s="123" t="s">
        <v>468</v>
      </c>
      <c r="E71" s="124">
        <f>COUNTIF(E8:E69,"0")</f>
        <v>0</v>
      </c>
      <c r="F71" s="124">
        <f t="shared" ref="F71:I71" si="0">COUNTIF(F8:F69,"0")</f>
        <v>0</v>
      </c>
      <c r="G71" s="124">
        <f t="shared" si="0"/>
        <v>0</v>
      </c>
      <c r="H71" s="124">
        <f t="shared" si="0"/>
        <v>0</v>
      </c>
      <c r="I71" s="124">
        <f t="shared" si="0"/>
        <v>0</v>
      </c>
    </row>
    <row r="72" ht="18" customHeight="1" spans="4:9">
      <c r="D72" s="125" t="s">
        <v>469</v>
      </c>
      <c r="E72" s="124">
        <f>COUNTIF(E8:E69,"1")</f>
        <v>0</v>
      </c>
      <c r="F72" s="124">
        <f t="shared" ref="F72:I72" si="1">COUNTIF(F8:F69,"1")</f>
        <v>1</v>
      </c>
      <c r="G72" s="124">
        <f t="shared" si="1"/>
        <v>1</v>
      </c>
      <c r="H72" s="124">
        <f t="shared" si="1"/>
        <v>1</v>
      </c>
      <c r="I72" s="124">
        <f t="shared" si="1"/>
        <v>1</v>
      </c>
    </row>
    <row r="73" ht="18" customHeight="1" spans="4:9">
      <c r="D73" s="125" t="s">
        <v>470</v>
      </c>
      <c r="E73" s="124">
        <f>COUNTIF(E8:E69,"2")</f>
        <v>1</v>
      </c>
      <c r="F73" s="124">
        <f t="shared" ref="F73:I73" si="2">COUNTIF(F8:F69,"2")</f>
        <v>0</v>
      </c>
      <c r="G73" s="124">
        <f t="shared" si="2"/>
        <v>0</v>
      </c>
      <c r="H73" s="124">
        <f t="shared" si="2"/>
        <v>0</v>
      </c>
      <c r="I73" s="124">
        <f t="shared" si="2"/>
        <v>0</v>
      </c>
    </row>
    <row r="74" ht="18" customHeight="1" spans="4:9">
      <c r="D74" s="125" t="s">
        <v>471</v>
      </c>
      <c r="E74" s="124">
        <f>COUNTIF(E8:E69,"3")</f>
        <v>2</v>
      </c>
      <c r="F74" s="124">
        <f t="shared" ref="F74:I74" si="3">COUNTIF(F8:F69,"3")</f>
        <v>1</v>
      </c>
      <c r="G74" s="124">
        <f t="shared" si="3"/>
        <v>3</v>
      </c>
      <c r="H74" s="124">
        <f t="shared" si="3"/>
        <v>5</v>
      </c>
      <c r="I74" s="124">
        <f t="shared" si="3"/>
        <v>2</v>
      </c>
    </row>
    <row r="75" ht="18" customHeight="1" spans="4:9">
      <c r="D75" s="125" t="s">
        <v>472</v>
      </c>
      <c r="E75" s="124">
        <f>COUNTIF(E8:E69,"4")</f>
        <v>16</v>
      </c>
      <c r="F75" s="124">
        <f t="shared" ref="F75:I75" si="4">COUNTIF(F8:F69,"4")</f>
        <v>19</v>
      </c>
      <c r="G75" s="124">
        <f t="shared" si="4"/>
        <v>16</v>
      </c>
      <c r="H75" s="124">
        <f t="shared" si="4"/>
        <v>24</v>
      </c>
      <c r="I75" s="124">
        <f t="shared" si="4"/>
        <v>16</v>
      </c>
    </row>
    <row r="76" ht="18" customHeight="1" spans="4:9">
      <c r="D76" s="125" t="s">
        <v>473</v>
      </c>
      <c r="E76" s="124">
        <f>COUNTIF(E8:E69,"5")</f>
        <v>43</v>
      </c>
      <c r="F76" s="124">
        <f t="shared" ref="F76:I76" si="5">COUNTIF(F8:F69,"5")</f>
        <v>41</v>
      </c>
      <c r="G76" s="124">
        <f t="shared" si="5"/>
        <v>42</v>
      </c>
      <c r="H76" s="124">
        <f t="shared" si="5"/>
        <v>32</v>
      </c>
      <c r="I76" s="124">
        <f t="shared" si="5"/>
        <v>43</v>
      </c>
    </row>
  </sheetData>
  <mergeCells count="10">
    <mergeCell ref="A1:I1"/>
    <mergeCell ref="A2:I2"/>
    <mergeCell ref="A3:I3"/>
    <mergeCell ref="A4:C4"/>
    <mergeCell ref="D4:G4"/>
    <mergeCell ref="H4:I4"/>
    <mergeCell ref="K4:N4"/>
    <mergeCell ref="A5:E5"/>
    <mergeCell ref="F5:N5"/>
    <mergeCell ref="A6: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J36" sqref="J36"/>
    </sheetView>
  </sheetViews>
  <sheetFormatPr defaultColWidth="9" defaultRowHeight="15"/>
  <cols>
    <col min="1" max="1" width="9.14285714285714" style="1"/>
    <col min="2" max="2" width="26.7142857142857" style="1" customWidth="1"/>
    <col min="3" max="3" width="37.5714285714286" style="1" customWidth="1"/>
    <col min="4" max="257" width="9.14285714285714" style="1"/>
    <col min="258" max="258" width="26.7142857142857" style="1" customWidth="1"/>
    <col min="259" max="259" width="37.5714285714286" style="1" customWidth="1"/>
    <col min="260" max="513" width="9.14285714285714" style="1"/>
    <col min="514" max="514" width="26.7142857142857" style="1" customWidth="1"/>
    <col min="515" max="515" width="37.5714285714286" style="1" customWidth="1"/>
    <col min="516" max="769" width="9.14285714285714" style="1"/>
    <col min="770" max="770" width="26.7142857142857" style="1" customWidth="1"/>
    <col min="771" max="771" width="37.5714285714286" style="1" customWidth="1"/>
    <col min="772" max="1025" width="9.14285714285714" style="1"/>
    <col min="1026" max="1026" width="26.7142857142857" style="1" customWidth="1"/>
    <col min="1027" max="1027" width="37.5714285714286" style="1" customWidth="1"/>
    <col min="1028" max="1281" width="9.14285714285714" style="1"/>
    <col min="1282" max="1282" width="26.7142857142857" style="1" customWidth="1"/>
    <col min="1283" max="1283" width="37.5714285714286" style="1" customWidth="1"/>
    <col min="1284" max="1537" width="9.14285714285714" style="1"/>
    <col min="1538" max="1538" width="26.7142857142857" style="1" customWidth="1"/>
    <col min="1539" max="1539" width="37.5714285714286" style="1" customWidth="1"/>
    <col min="1540" max="1793" width="9.14285714285714" style="1"/>
    <col min="1794" max="1794" width="26.7142857142857" style="1" customWidth="1"/>
    <col min="1795" max="1795" width="37.5714285714286" style="1" customWidth="1"/>
    <col min="1796" max="2049" width="9.14285714285714" style="1"/>
    <col min="2050" max="2050" width="26.7142857142857" style="1" customWidth="1"/>
    <col min="2051" max="2051" width="37.5714285714286" style="1" customWidth="1"/>
    <col min="2052" max="2305" width="9.14285714285714" style="1"/>
    <col min="2306" max="2306" width="26.7142857142857" style="1" customWidth="1"/>
    <col min="2307" max="2307" width="37.5714285714286" style="1" customWidth="1"/>
    <col min="2308" max="2561" width="9.14285714285714" style="1"/>
    <col min="2562" max="2562" width="26.7142857142857" style="1" customWidth="1"/>
    <col min="2563" max="2563" width="37.5714285714286" style="1" customWidth="1"/>
    <col min="2564" max="2817" width="9.14285714285714" style="1"/>
    <col min="2818" max="2818" width="26.7142857142857" style="1" customWidth="1"/>
    <col min="2819" max="2819" width="37.5714285714286" style="1" customWidth="1"/>
    <col min="2820" max="3073" width="9.14285714285714" style="1"/>
    <col min="3074" max="3074" width="26.7142857142857" style="1" customWidth="1"/>
    <col min="3075" max="3075" width="37.5714285714286" style="1" customWidth="1"/>
    <col min="3076" max="3329" width="9.14285714285714" style="1"/>
    <col min="3330" max="3330" width="26.7142857142857" style="1" customWidth="1"/>
    <col min="3331" max="3331" width="37.5714285714286" style="1" customWidth="1"/>
    <col min="3332" max="3585" width="9.14285714285714" style="1"/>
    <col min="3586" max="3586" width="26.7142857142857" style="1" customWidth="1"/>
    <col min="3587" max="3587" width="37.5714285714286" style="1" customWidth="1"/>
    <col min="3588" max="3841" width="9.14285714285714" style="1"/>
    <col min="3842" max="3842" width="26.7142857142857" style="1" customWidth="1"/>
    <col min="3843" max="3843" width="37.5714285714286" style="1" customWidth="1"/>
    <col min="3844" max="4097" width="9.14285714285714" style="1"/>
    <col min="4098" max="4098" width="26.7142857142857" style="1" customWidth="1"/>
    <col min="4099" max="4099" width="37.5714285714286" style="1" customWidth="1"/>
    <col min="4100" max="4353" width="9.14285714285714" style="1"/>
    <col min="4354" max="4354" width="26.7142857142857" style="1" customWidth="1"/>
    <col min="4355" max="4355" width="37.5714285714286" style="1" customWidth="1"/>
    <col min="4356" max="4609" width="9.14285714285714" style="1"/>
    <col min="4610" max="4610" width="26.7142857142857" style="1" customWidth="1"/>
    <col min="4611" max="4611" width="37.5714285714286" style="1" customWidth="1"/>
    <col min="4612" max="4865" width="9.14285714285714" style="1"/>
    <col min="4866" max="4866" width="26.7142857142857" style="1" customWidth="1"/>
    <col min="4867" max="4867" width="37.5714285714286" style="1" customWidth="1"/>
    <col min="4868" max="5121" width="9.14285714285714" style="1"/>
    <col min="5122" max="5122" width="26.7142857142857" style="1" customWidth="1"/>
    <col min="5123" max="5123" width="37.5714285714286" style="1" customWidth="1"/>
    <col min="5124" max="5377" width="9.14285714285714" style="1"/>
    <col min="5378" max="5378" width="26.7142857142857" style="1" customWidth="1"/>
    <col min="5379" max="5379" width="37.5714285714286" style="1" customWidth="1"/>
    <col min="5380" max="5633" width="9.14285714285714" style="1"/>
    <col min="5634" max="5634" width="26.7142857142857" style="1" customWidth="1"/>
    <col min="5635" max="5635" width="37.5714285714286" style="1" customWidth="1"/>
    <col min="5636" max="5889" width="9.14285714285714" style="1"/>
    <col min="5890" max="5890" width="26.7142857142857" style="1" customWidth="1"/>
    <col min="5891" max="5891" width="37.5714285714286" style="1" customWidth="1"/>
    <col min="5892" max="6145" width="9.14285714285714" style="1"/>
    <col min="6146" max="6146" width="26.7142857142857" style="1" customWidth="1"/>
    <col min="6147" max="6147" width="37.5714285714286" style="1" customWidth="1"/>
    <col min="6148" max="6401" width="9.14285714285714" style="1"/>
    <col min="6402" max="6402" width="26.7142857142857" style="1" customWidth="1"/>
    <col min="6403" max="6403" width="37.5714285714286" style="1" customWidth="1"/>
    <col min="6404" max="6657" width="9.14285714285714" style="1"/>
    <col min="6658" max="6658" width="26.7142857142857" style="1" customWidth="1"/>
    <col min="6659" max="6659" width="37.5714285714286" style="1" customWidth="1"/>
    <col min="6660" max="6913" width="9.14285714285714" style="1"/>
    <col min="6914" max="6914" width="26.7142857142857" style="1" customWidth="1"/>
    <col min="6915" max="6915" width="37.5714285714286" style="1" customWidth="1"/>
    <col min="6916" max="7169" width="9.14285714285714" style="1"/>
    <col min="7170" max="7170" width="26.7142857142857" style="1" customWidth="1"/>
    <col min="7171" max="7171" width="37.5714285714286" style="1" customWidth="1"/>
    <col min="7172" max="7425" width="9.14285714285714" style="1"/>
    <col min="7426" max="7426" width="26.7142857142857" style="1" customWidth="1"/>
    <col min="7427" max="7427" width="37.5714285714286" style="1" customWidth="1"/>
    <col min="7428" max="7681" width="9.14285714285714" style="1"/>
    <col min="7682" max="7682" width="26.7142857142857" style="1" customWidth="1"/>
    <col min="7683" max="7683" width="37.5714285714286" style="1" customWidth="1"/>
    <col min="7684" max="7937" width="9.14285714285714" style="1"/>
    <col min="7938" max="7938" width="26.7142857142857" style="1" customWidth="1"/>
    <col min="7939" max="7939" width="37.5714285714286" style="1" customWidth="1"/>
    <col min="7940" max="8193" width="9.14285714285714" style="1"/>
    <col min="8194" max="8194" width="26.7142857142857" style="1" customWidth="1"/>
    <col min="8195" max="8195" width="37.5714285714286" style="1" customWidth="1"/>
    <col min="8196" max="8449" width="9.14285714285714" style="1"/>
    <col min="8450" max="8450" width="26.7142857142857" style="1" customWidth="1"/>
    <col min="8451" max="8451" width="37.5714285714286" style="1" customWidth="1"/>
    <col min="8452" max="8705" width="9.14285714285714" style="1"/>
    <col min="8706" max="8706" width="26.7142857142857" style="1" customWidth="1"/>
    <col min="8707" max="8707" width="37.5714285714286" style="1" customWidth="1"/>
    <col min="8708" max="8961" width="9.14285714285714" style="1"/>
    <col min="8962" max="8962" width="26.7142857142857" style="1" customWidth="1"/>
    <col min="8963" max="8963" width="37.5714285714286" style="1" customWidth="1"/>
    <col min="8964" max="9217" width="9.14285714285714" style="1"/>
    <col min="9218" max="9218" width="26.7142857142857" style="1" customWidth="1"/>
    <col min="9219" max="9219" width="37.5714285714286" style="1" customWidth="1"/>
    <col min="9220" max="9473" width="9.14285714285714" style="1"/>
    <col min="9474" max="9474" width="26.7142857142857" style="1" customWidth="1"/>
    <col min="9475" max="9475" width="37.5714285714286" style="1" customWidth="1"/>
    <col min="9476" max="9729" width="9.14285714285714" style="1"/>
    <col min="9730" max="9730" width="26.7142857142857" style="1" customWidth="1"/>
    <col min="9731" max="9731" width="37.5714285714286" style="1" customWidth="1"/>
    <col min="9732" max="9985" width="9.14285714285714" style="1"/>
    <col min="9986" max="9986" width="26.7142857142857" style="1" customWidth="1"/>
    <col min="9987" max="9987" width="37.5714285714286" style="1" customWidth="1"/>
    <col min="9988" max="10241" width="9.14285714285714" style="1"/>
    <col min="10242" max="10242" width="26.7142857142857" style="1" customWidth="1"/>
    <col min="10243" max="10243" width="37.5714285714286" style="1" customWidth="1"/>
    <col min="10244" max="10497" width="9.14285714285714" style="1"/>
    <col min="10498" max="10498" width="26.7142857142857" style="1" customWidth="1"/>
    <col min="10499" max="10499" width="37.5714285714286" style="1" customWidth="1"/>
    <col min="10500" max="10753" width="9.14285714285714" style="1"/>
    <col min="10754" max="10754" width="26.7142857142857" style="1" customWidth="1"/>
    <col min="10755" max="10755" width="37.5714285714286" style="1" customWidth="1"/>
    <col min="10756" max="11009" width="9.14285714285714" style="1"/>
    <col min="11010" max="11010" width="26.7142857142857" style="1" customWidth="1"/>
    <col min="11011" max="11011" width="37.5714285714286" style="1" customWidth="1"/>
    <col min="11012" max="11265" width="9.14285714285714" style="1"/>
    <col min="11266" max="11266" width="26.7142857142857" style="1" customWidth="1"/>
    <col min="11267" max="11267" width="37.5714285714286" style="1" customWidth="1"/>
    <col min="11268" max="11521" width="9.14285714285714" style="1"/>
    <col min="11522" max="11522" width="26.7142857142857" style="1" customWidth="1"/>
    <col min="11523" max="11523" width="37.5714285714286" style="1" customWidth="1"/>
    <col min="11524" max="11777" width="9.14285714285714" style="1"/>
    <col min="11778" max="11778" width="26.7142857142857" style="1" customWidth="1"/>
    <col min="11779" max="11779" width="37.5714285714286" style="1" customWidth="1"/>
    <col min="11780" max="12033" width="9.14285714285714" style="1"/>
    <col min="12034" max="12034" width="26.7142857142857" style="1" customWidth="1"/>
    <col min="12035" max="12035" width="37.5714285714286" style="1" customWidth="1"/>
    <col min="12036" max="12289" width="9.14285714285714" style="1"/>
    <col min="12290" max="12290" width="26.7142857142857" style="1" customWidth="1"/>
    <col min="12291" max="12291" width="37.5714285714286" style="1" customWidth="1"/>
    <col min="12292" max="12545" width="9.14285714285714" style="1"/>
    <col min="12546" max="12546" width="26.7142857142857" style="1" customWidth="1"/>
    <col min="12547" max="12547" width="37.5714285714286" style="1" customWidth="1"/>
    <col min="12548" max="12801" width="9.14285714285714" style="1"/>
    <col min="12802" max="12802" width="26.7142857142857" style="1" customWidth="1"/>
    <col min="12803" max="12803" width="37.5714285714286" style="1" customWidth="1"/>
    <col min="12804" max="13057" width="9.14285714285714" style="1"/>
    <col min="13058" max="13058" width="26.7142857142857" style="1" customWidth="1"/>
    <col min="13059" max="13059" width="37.5714285714286" style="1" customWidth="1"/>
    <col min="13060" max="13313" width="9.14285714285714" style="1"/>
    <col min="13314" max="13314" width="26.7142857142857" style="1" customWidth="1"/>
    <col min="13315" max="13315" width="37.5714285714286" style="1" customWidth="1"/>
    <col min="13316" max="13569" width="9.14285714285714" style="1"/>
    <col min="13570" max="13570" width="26.7142857142857" style="1" customWidth="1"/>
    <col min="13571" max="13571" width="37.5714285714286" style="1" customWidth="1"/>
    <col min="13572" max="13825" width="9.14285714285714" style="1"/>
    <col min="13826" max="13826" width="26.7142857142857" style="1" customWidth="1"/>
    <col min="13827" max="13827" width="37.5714285714286" style="1" customWidth="1"/>
    <col min="13828" max="14081" width="9.14285714285714" style="1"/>
    <col min="14082" max="14082" width="26.7142857142857" style="1" customWidth="1"/>
    <col min="14083" max="14083" width="37.5714285714286" style="1" customWidth="1"/>
    <col min="14084" max="14337" width="9.14285714285714" style="1"/>
    <col min="14338" max="14338" width="26.7142857142857" style="1" customWidth="1"/>
    <col min="14339" max="14339" width="37.5714285714286" style="1" customWidth="1"/>
    <col min="14340" max="14593" width="9.14285714285714" style="1"/>
    <col min="14594" max="14594" width="26.7142857142857" style="1" customWidth="1"/>
    <col min="14595" max="14595" width="37.5714285714286" style="1" customWidth="1"/>
    <col min="14596" max="14849" width="9.14285714285714" style="1"/>
    <col min="14850" max="14850" width="26.7142857142857" style="1" customWidth="1"/>
    <col min="14851" max="14851" width="37.5714285714286" style="1" customWidth="1"/>
    <col min="14852" max="15105" width="9.14285714285714" style="1"/>
    <col min="15106" max="15106" width="26.7142857142857" style="1" customWidth="1"/>
    <col min="15107" max="15107" width="37.5714285714286" style="1" customWidth="1"/>
    <col min="15108" max="15361" width="9.14285714285714" style="1"/>
    <col min="15362" max="15362" width="26.7142857142857" style="1" customWidth="1"/>
    <col min="15363" max="15363" width="37.5714285714286" style="1" customWidth="1"/>
    <col min="15364" max="15617" width="9.14285714285714" style="1"/>
    <col min="15618" max="15618" width="26.7142857142857" style="1" customWidth="1"/>
    <col min="15619" max="15619" width="37.5714285714286" style="1" customWidth="1"/>
    <col min="15620" max="15873" width="9.14285714285714" style="1"/>
    <col min="15874" max="15874" width="26.7142857142857" style="1" customWidth="1"/>
    <col min="15875" max="15875" width="37.5714285714286" style="1" customWidth="1"/>
    <col min="15876" max="16129" width="9.14285714285714" style="1"/>
    <col min="16130" max="16130" width="26.7142857142857" style="1" customWidth="1"/>
    <col min="16131" max="16131" width="37.5714285714286" style="1" customWidth="1"/>
    <col min="16132" max="16384" width="9.14285714285714" style="1"/>
  </cols>
  <sheetData>
    <row r="1" ht="20.25" spans="1:13">
      <c r="A1" s="2" t="s">
        <v>304</v>
      </c>
      <c r="B1" s="2"/>
      <c r="C1" s="2"/>
      <c r="D1" s="2"/>
      <c r="E1" s="2"/>
      <c r="F1" s="2"/>
      <c r="G1" s="2"/>
      <c r="H1" s="2"/>
      <c r="I1" s="2"/>
      <c r="J1" s="2"/>
      <c r="K1" s="2"/>
      <c r="L1" s="2"/>
      <c r="M1" s="2"/>
    </row>
    <row r="2" ht="20.25" spans="1:13">
      <c r="A2" s="2" t="s">
        <v>305</v>
      </c>
      <c r="B2" s="2"/>
      <c r="C2" s="2"/>
      <c r="D2" s="2"/>
      <c r="E2" s="2"/>
      <c r="F2" s="2"/>
      <c r="G2" s="2"/>
      <c r="H2" s="2"/>
      <c r="I2" s="2"/>
      <c r="J2" s="2"/>
      <c r="K2" s="2"/>
      <c r="L2" s="2"/>
      <c r="M2" s="2"/>
    </row>
    <row r="3" ht="20.25" spans="1:13">
      <c r="A3" s="3" t="s">
        <v>474</v>
      </c>
      <c r="B3" s="3"/>
      <c r="C3" s="3"/>
      <c r="D3" s="3"/>
      <c r="E3" s="3"/>
      <c r="F3" s="3"/>
      <c r="G3" s="3"/>
      <c r="H3" s="3"/>
      <c r="I3" s="3"/>
      <c r="J3" s="3"/>
      <c r="K3" s="3"/>
      <c r="L3" s="3"/>
      <c r="M3" s="3"/>
    </row>
    <row r="4" ht="20.25" spans="1:13">
      <c r="A4" s="2" t="s">
        <v>307</v>
      </c>
      <c r="B4" s="2"/>
      <c r="C4" s="2" t="s">
        <v>475</v>
      </c>
      <c r="D4" s="2"/>
      <c r="E4" s="2"/>
      <c r="F4" s="2"/>
      <c r="G4" s="2"/>
      <c r="H4" s="2"/>
      <c r="I4" s="2"/>
      <c r="J4" s="2" t="s">
        <v>476</v>
      </c>
      <c r="K4" s="2"/>
      <c r="L4" s="2"/>
      <c r="M4" s="2"/>
    </row>
    <row r="5" ht="20.25" spans="1:13">
      <c r="A5" s="5" t="s">
        <v>31</v>
      </c>
      <c r="B5" s="5"/>
      <c r="C5" s="5"/>
      <c r="D5" s="5"/>
      <c r="E5" s="58" t="s">
        <v>310</v>
      </c>
      <c r="F5" s="59"/>
      <c r="G5" s="59"/>
      <c r="H5" s="59"/>
      <c r="I5" s="59"/>
      <c r="J5" s="59"/>
      <c r="K5" s="59"/>
      <c r="L5" s="59"/>
      <c r="M5" s="72"/>
    </row>
    <row r="6" ht="20.25" customHeight="1" spans="1:13">
      <c r="A6" s="74"/>
      <c r="B6" s="75"/>
      <c r="C6" s="75"/>
      <c r="D6" s="75"/>
      <c r="E6" s="75"/>
      <c r="F6" s="75"/>
      <c r="G6" s="75"/>
      <c r="H6" s="75"/>
      <c r="I6" s="75"/>
      <c r="J6" s="75"/>
      <c r="K6" s="75"/>
      <c r="L6" s="75"/>
      <c r="M6" s="96"/>
    </row>
    <row r="7" ht="20.25" customHeight="1" spans="1:13">
      <c r="A7" s="76"/>
      <c r="B7" s="77"/>
      <c r="C7" s="77"/>
      <c r="D7" s="77"/>
      <c r="E7" s="77"/>
      <c r="F7" s="77"/>
      <c r="G7" s="77"/>
      <c r="H7" s="77"/>
      <c r="I7" s="77"/>
      <c r="J7" s="77"/>
      <c r="K7" s="77"/>
      <c r="L7" s="77"/>
      <c r="M7" s="97"/>
    </row>
    <row r="8" spans="1:13">
      <c r="A8" s="78" t="s">
        <v>477</v>
      </c>
      <c r="B8" s="79" t="s">
        <v>478</v>
      </c>
      <c r="C8" s="79" t="s">
        <v>479</v>
      </c>
      <c r="D8" s="79" t="s">
        <v>480</v>
      </c>
      <c r="E8" s="79"/>
      <c r="F8" s="79"/>
      <c r="G8" s="79"/>
      <c r="H8" s="79"/>
      <c r="I8" s="79"/>
      <c r="J8" s="78" t="s">
        <v>481</v>
      </c>
      <c r="K8" s="78" t="s">
        <v>482</v>
      </c>
      <c r="L8" s="78" t="s">
        <v>483</v>
      </c>
      <c r="M8" s="78" t="s">
        <v>484</v>
      </c>
    </row>
    <row r="9" spans="1:13">
      <c r="A9" s="78"/>
      <c r="B9" s="79"/>
      <c r="C9" s="79"/>
      <c r="D9" s="79">
        <v>0</v>
      </c>
      <c r="E9" s="79">
        <v>1</v>
      </c>
      <c r="F9" s="79">
        <v>2</v>
      </c>
      <c r="G9" s="79">
        <v>3</v>
      </c>
      <c r="H9" s="79">
        <v>4</v>
      </c>
      <c r="I9" s="79">
        <v>5</v>
      </c>
      <c r="J9" s="78"/>
      <c r="K9" s="78"/>
      <c r="L9" s="78"/>
      <c r="M9" s="78"/>
    </row>
    <row r="10" ht="63.75" spans="1:13">
      <c r="A10" s="78" t="s">
        <v>284</v>
      </c>
      <c r="B10" s="80" t="s">
        <v>485</v>
      </c>
      <c r="C10" s="81" t="s">
        <v>486</v>
      </c>
      <c r="D10" s="82">
        <v>0</v>
      </c>
      <c r="E10" s="82">
        <v>0</v>
      </c>
      <c r="F10" s="82">
        <v>1</v>
      </c>
      <c r="G10" s="82">
        <v>2</v>
      </c>
      <c r="H10" s="82">
        <v>16</v>
      </c>
      <c r="I10" s="82">
        <v>43</v>
      </c>
      <c r="J10" s="82">
        <v>62</v>
      </c>
      <c r="K10" s="98">
        <f>(E10*1+F10*2+G10*3+H10*4+I10*5)/62</f>
        <v>4.62903225806452</v>
      </c>
      <c r="L10" s="82">
        <v>5</v>
      </c>
      <c r="M10" s="99">
        <f>(K10/L10)*100</f>
        <v>92.5806451612903</v>
      </c>
    </row>
    <row r="11" ht="63.75" spans="1:13">
      <c r="A11" s="83" t="s">
        <v>285</v>
      </c>
      <c r="B11" s="80" t="s">
        <v>487</v>
      </c>
      <c r="C11" s="81" t="s">
        <v>488</v>
      </c>
      <c r="D11" s="82">
        <v>0</v>
      </c>
      <c r="E11" s="82">
        <v>1</v>
      </c>
      <c r="F11" s="82">
        <v>0</v>
      </c>
      <c r="G11" s="82">
        <v>1</v>
      </c>
      <c r="H11" s="82">
        <v>19</v>
      </c>
      <c r="I11" s="82">
        <v>41</v>
      </c>
      <c r="J11" s="82">
        <v>62</v>
      </c>
      <c r="K11" s="98">
        <f t="shared" ref="K11:K14" si="0">(E11*1+F11*2+G11*3+H11*4+I11*5)/62</f>
        <v>4.59677419354839</v>
      </c>
      <c r="L11" s="82">
        <v>5</v>
      </c>
      <c r="M11" s="99">
        <f>(K11/L11)*100</f>
        <v>91.9354838709677</v>
      </c>
    </row>
    <row r="12" ht="51" spans="1:13">
      <c r="A12" s="78" t="s">
        <v>279</v>
      </c>
      <c r="B12" s="80" t="s">
        <v>489</v>
      </c>
      <c r="C12" s="84" t="s">
        <v>490</v>
      </c>
      <c r="D12" s="82">
        <v>0</v>
      </c>
      <c r="E12" s="82">
        <v>1</v>
      </c>
      <c r="F12" s="82">
        <v>0</v>
      </c>
      <c r="G12" s="82">
        <v>3</v>
      </c>
      <c r="H12" s="82">
        <v>16</v>
      </c>
      <c r="I12" s="82">
        <v>42</v>
      </c>
      <c r="J12" s="82">
        <v>62</v>
      </c>
      <c r="K12" s="98">
        <f t="shared" si="0"/>
        <v>4.58064516129032</v>
      </c>
      <c r="L12" s="82">
        <v>5</v>
      </c>
      <c r="M12" s="99">
        <f>(K12/L12)*100</f>
        <v>91.6129032258065</v>
      </c>
    </row>
    <row r="13" ht="76.5" spans="1:13">
      <c r="A13" s="78" t="s">
        <v>286</v>
      </c>
      <c r="B13" s="80" t="s">
        <v>491</v>
      </c>
      <c r="C13" s="81" t="s">
        <v>492</v>
      </c>
      <c r="D13" s="82">
        <v>0</v>
      </c>
      <c r="E13" s="82">
        <v>1</v>
      </c>
      <c r="F13" s="82">
        <v>0</v>
      </c>
      <c r="G13" s="82">
        <v>5</v>
      </c>
      <c r="H13" s="82">
        <v>24</v>
      </c>
      <c r="I13" s="82">
        <v>32</v>
      </c>
      <c r="J13" s="82">
        <v>62</v>
      </c>
      <c r="K13" s="98">
        <f t="shared" si="0"/>
        <v>4.38709677419355</v>
      </c>
      <c r="L13" s="82">
        <v>5</v>
      </c>
      <c r="M13" s="99">
        <f>(K13/L13)*100</f>
        <v>87.741935483871</v>
      </c>
    </row>
    <row r="14" ht="51" spans="1:13">
      <c r="A14" s="78" t="s">
        <v>44</v>
      </c>
      <c r="B14" s="80" t="s">
        <v>493</v>
      </c>
      <c r="C14" s="81" t="s">
        <v>494</v>
      </c>
      <c r="D14" s="82">
        <v>0</v>
      </c>
      <c r="E14" s="82">
        <v>1</v>
      </c>
      <c r="F14" s="82">
        <v>0</v>
      </c>
      <c r="G14" s="82">
        <v>2</v>
      </c>
      <c r="H14" s="82">
        <v>16</v>
      </c>
      <c r="I14" s="82">
        <v>43</v>
      </c>
      <c r="J14" s="82">
        <v>62</v>
      </c>
      <c r="K14" s="98">
        <f t="shared" si="0"/>
        <v>4.61290322580645</v>
      </c>
      <c r="L14" s="82">
        <v>5</v>
      </c>
      <c r="M14" s="99">
        <f>(K14/L14)*100</f>
        <v>92.258064516129</v>
      </c>
    </row>
    <row r="15" spans="1:13">
      <c r="A15" s="85"/>
      <c r="B15" s="85"/>
      <c r="C15" s="85"/>
      <c r="D15" s="85"/>
      <c r="E15" s="85"/>
      <c r="F15" s="85"/>
      <c r="G15" s="85"/>
      <c r="H15" s="85"/>
      <c r="I15" s="85"/>
      <c r="J15" s="85"/>
      <c r="K15" s="85"/>
      <c r="L15" s="85"/>
      <c r="M15" s="85"/>
    </row>
    <row r="16" spans="1:13">
      <c r="A16" s="85"/>
      <c r="B16" s="85"/>
      <c r="C16" s="85"/>
      <c r="D16" s="85"/>
      <c r="E16" s="85"/>
      <c r="F16" s="85"/>
      <c r="G16" s="85"/>
      <c r="H16" s="85"/>
      <c r="I16" s="85"/>
      <c r="J16" s="85"/>
      <c r="K16" s="85"/>
      <c r="L16" s="85"/>
      <c r="M16" s="85"/>
    </row>
    <row r="17" spans="1:13">
      <c r="A17" s="85"/>
      <c r="B17" s="85"/>
      <c r="C17" s="86" t="s">
        <v>495</v>
      </c>
      <c r="D17" s="79" t="s">
        <v>284</v>
      </c>
      <c r="E17" s="87" t="s">
        <v>285</v>
      </c>
      <c r="F17" s="79" t="s">
        <v>279</v>
      </c>
      <c r="G17" s="79" t="s">
        <v>286</v>
      </c>
      <c r="H17" s="79" t="s">
        <v>44</v>
      </c>
      <c r="J17" s="85"/>
      <c r="K17" s="85"/>
      <c r="L17" s="85"/>
      <c r="M17" s="85"/>
    </row>
    <row r="18" spans="1:13">
      <c r="A18" s="85"/>
      <c r="B18" s="85"/>
      <c r="C18" s="86" t="s">
        <v>482</v>
      </c>
      <c r="D18" s="88">
        <v>4.63</v>
      </c>
      <c r="E18" s="89">
        <v>4.6</v>
      </c>
      <c r="F18" s="88">
        <v>4.38</v>
      </c>
      <c r="G18" s="88">
        <v>4.39</v>
      </c>
      <c r="H18" s="88">
        <v>4.61</v>
      </c>
      <c r="J18" s="85"/>
      <c r="K18" s="85"/>
      <c r="L18" s="85"/>
      <c r="M18" s="85"/>
    </row>
    <row r="19" spans="1:13">
      <c r="A19" s="85"/>
      <c r="B19" s="85"/>
      <c r="C19" s="86" t="s">
        <v>496</v>
      </c>
      <c r="D19" s="88">
        <v>5</v>
      </c>
      <c r="E19" s="89">
        <v>5</v>
      </c>
      <c r="F19" s="88">
        <v>5</v>
      </c>
      <c r="G19" s="88">
        <v>5</v>
      </c>
      <c r="H19" s="88">
        <v>5</v>
      </c>
      <c r="J19" s="85"/>
      <c r="K19" s="85"/>
      <c r="L19" s="85"/>
      <c r="M19" s="85"/>
    </row>
    <row r="20" spans="1:13">
      <c r="A20" s="85"/>
      <c r="B20" s="85"/>
      <c r="C20" s="86" t="s">
        <v>484</v>
      </c>
      <c r="D20" s="90">
        <f>(D18/D19)*100</f>
        <v>92.6</v>
      </c>
      <c r="E20" s="91">
        <f>(E18/E19)*100</f>
        <v>92</v>
      </c>
      <c r="F20" s="90">
        <f>(F18/F19)*100</f>
        <v>87.6</v>
      </c>
      <c r="G20" s="90">
        <f>(G18/G19)*100</f>
        <v>87.8</v>
      </c>
      <c r="H20" s="90">
        <f>(H18/H19)*100</f>
        <v>92.2</v>
      </c>
      <c r="J20" s="85"/>
      <c r="K20" s="85"/>
      <c r="L20" s="85"/>
      <c r="M20" s="85"/>
    </row>
    <row r="21" spans="1:13">
      <c r="A21" s="85"/>
      <c r="B21" s="85"/>
      <c r="C21" s="85"/>
      <c r="D21" s="85"/>
      <c r="E21" s="85"/>
      <c r="F21" s="85"/>
      <c r="G21" s="85"/>
      <c r="H21" s="85"/>
      <c r="I21" s="85"/>
      <c r="J21" s="85"/>
      <c r="K21" s="85"/>
      <c r="L21" s="85"/>
      <c r="M21" s="85"/>
    </row>
    <row r="22" spans="1:13">
      <c r="A22" s="85"/>
      <c r="B22" s="85"/>
      <c r="C22" s="86" t="s">
        <v>497</v>
      </c>
      <c r="D22" s="79" t="s">
        <v>284</v>
      </c>
      <c r="E22" s="79" t="s">
        <v>285</v>
      </c>
      <c r="F22" s="79" t="s">
        <v>279</v>
      </c>
      <c r="G22" s="79" t="s">
        <v>286</v>
      </c>
      <c r="H22" s="79" t="s">
        <v>44</v>
      </c>
      <c r="I22" s="85"/>
      <c r="J22" s="85"/>
      <c r="K22" s="85"/>
      <c r="L22" s="85"/>
      <c r="M22" s="85"/>
    </row>
    <row r="23" ht="26.25" customHeight="1" spans="1:13">
      <c r="A23" s="85"/>
      <c r="B23" s="85"/>
      <c r="C23" s="92" t="s">
        <v>498</v>
      </c>
      <c r="D23" s="71">
        <v>80.1801801801802</v>
      </c>
      <c r="E23" s="71">
        <v>83.1831831831832</v>
      </c>
      <c r="F23" s="71">
        <v>93.0930930930931</v>
      </c>
      <c r="G23" s="71">
        <v>70.8708708708709</v>
      </c>
      <c r="H23" s="71">
        <v>72</v>
      </c>
      <c r="I23" s="85"/>
      <c r="J23" s="85"/>
      <c r="K23" s="85"/>
      <c r="L23" s="85"/>
      <c r="M23" s="85"/>
    </row>
    <row r="24" spans="1:13">
      <c r="A24" s="85"/>
      <c r="B24" s="85"/>
      <c r="C24" s="93" t="s">
        <v>499</v>
      </c>
      <c r="D24" s="88">
        <f>D23*0.8</f>
        <v>64.1441441441441</v>
      </c>
      <c r="E24" s="88">
        <f>E23*0.8</f>
        <v>66.5465465465466</v>
      </c>
      <c r="F24" s="88">
        <f>F23*0.8</f>
        <v>74.4744744744745</v>
      </c>
      <c r="G24" s="88">
        <f>G23*0.8</f>
        <v>56.6966966966967</v>
      </c>
      <c r="H24" s="88">
        <f>H23*0.8</f>
        <v>57.6</v>
      </c>
      <c r="I24" s="85"/>
      <c r="J24" s="85"/>
      <c r="K24" s="85"/>
      <c r="L24" s="85"/>
      <c r="M24" s="85"/>
    </row>
    <row r="25" spans="1:13">
      <c r="A25" s="85"/>
      <c r="B25" s="85"/>
      <c r="C25" s="93" t="s">
        <v>500</v>
      </c>
      <c r="D25" s="88">
        <f>D20</f>
        <v>92.6</v>
      </c>
      <c r="E25" s="88">
        <f>E20</f>
        <v>92</v>
      </c>
      <c r="F25" s="88">
        <f>F20</f>
        <v>87.6</v>
      </c>
      <c r="G25" s="88">
        <f>G20</f>
        <v>87.8</v>
      </c>
      <c r="H25" s="88">
        <f>H20</f>
        <v>92.2</v>
      </c>
      <c r="I25" s="85"/>
      <c r="J25" s="85"/>
      <c r="K25" s="85"/>
      <c r="L25" s="85"/>
      <c r="M25" s="85"/>
    </row>
    <row r="26" spans="1:13">
      <c r="A26" s="85"/>
      <c r="B26" s="85"/>
      <c r="C26" s="93" t="s">
        <v>501</v>
      </c>
      <c r="D26" s="88">
        <f>D25*0.2</f>
        <v>18.52</v>
      </c>
      <c r="E26" s="88">
        <f>E25*0.2</f>
        <v>18.4</v>
      </c>
      <c r="F26" s="88">
        <f>F25*0.2</f>
        <v>17.52</v>
      </c>
      <c r="G26" s="88">
        <f>G25*0.2</f>
        <v>17.56</v>
      </c>
      <c r="H26" s="88">
        <f>H25*0.2</f>
        <v>18.44</v>
      </c>
      <c r="I26" s="85"/>
      <c r="J26" s="85"/>
      <c r="K26" s="85"/>
      <c r="L26" s="85"/>
      <c r="M26" s="85"/>
    </row>
    <row r="27" ht="15.75" spans="1:13">
      <c r="A27" s="85"/>
      <c r="B27" s="85"/>
      <c r="C27" s="93" t="s">
        <v>502</v>
      </c>
      <c r="D27" s="94">
        <f>D24+D26</f>
        <v>82.6641441441441</v>
      </c>
      <c r="E27" s="94">
        <f>E24+E26</f>
        <v>84.9465465465466</v>
      </c>
      <c r="F27" s="94">
        <f>F24+F26</f>
        <v>91.9944744744745</v>
      </c>
      <c r="G27" s="94">
        <f>G24+G26</f>
        <v>74.2566966966967</v>
      </c>
      <c r="H27" s="94">
        <f>H24+H26</f>
        <v>76.04</v>
      </c>
      <c r="I27" s="85"/>
      <c r="J27" s="85"/>
      <c r="K27" s="85"/>
      <c r="L27" s="85"/>
      <c r="M27" s="85"/>
    </row>
    <row r="28" spans="1:13">
      <c r="A28" s="85"/>
      <c r="B28" s="85"/>
      <c r="C28" s="85"/>
      <c r="D28" s="85"/>
      <c r="E28" s="85"/>
      <c r="F28" s="85"/>
      <c r="G28" s="85"/>
      <c r="H28" s="85"/>
      <c r="I28" s="85"/>
      <c r="J28" s="85"/>
      <c r="K28" s="85"/>
      <c r="L28" s="85"/>
      <c r="M28" s="85"/>
    </row>
    <row r="29" spans="1:13">
      <c r="A29" s="85"/>
      <c r="B29" s="85"/>
      <c r="C29" s="85"/>
      <c r="D29" s="85"/>
      <c r="E29" s="85"/>
      <c r="F29" s="85"/>
      <c r="G29" s="85"/>
      <c r="H29" s="85"/>
      <c r="I29" s="85"/>
      <c r="J29" s="85"/>
      <c r="K29" s="85"/>
      <c r="L29" s="85"/>
      <c r="M29" s="85"/>
    </row>
    <row r="30" spans="1:13">
      <c r="A30" s="85"/>
      <c r="B30" s="85"/>
      <c r="C30" s="95" t="s">
        <v>503</v>
      </c>
      <c r="D30" s="82" t="s">
        <v>284</v>
      </c>
      <c r="E30" s="82" t="s">
        <v>285</v>
      </c>
      <c r="F30" s="82" t="s">
        <v>279</v>
      </c>
      <c r="G30" s="82" t="s">
        <v>286</v>
      </c>
      <c r="H30" s="82" t="s">
        <v>44</v>
      </c>
      <c r="I30" s="85"/>
      <c r="J30" s="85"/>
      <c r="K30" s="85"/>
      <c r="L30" s="85"/>
      <c r="M30" s="85"/>
    </row>
    <row r="31" ht="15.75" spans="1:13">
      <c r="A31" s="85"/>
      <c r="B31" s="85"/>
      <c r="C31" s="85"/>
      <c r="D31" s="71">
        <f>D27</f>
        <v>82.6641441441441</v>
      </c>
      <c r="E31" s="71">
        <f>E27</f>
        <v>84.9465465465466</v>
      </c>
      <c r="F31" s="71">
        <f>F27</f>
        <v>91.9944744744745</v>
      </c>
      <c r="G31" s="71">
        <f>G27</f>
        <v>74.2566966966967</v>
      </c>
      <c r="H31" s="71">
        <f>H27</f>
        <v>76.04</v>
      </c>
      <c r="I31" s="85"/>
      <c r="J31" s="85"/>
      <c r="K31" s="85"/>
      <c r="L31" s="85"/>
      <c r="M31" s="85"/>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G21" sqref="G21"/>
    </sheetView>
  </sheetViews>
  <sheetFormatPr defaultColWidth="9" defaultRowHeight="15"/>
  <cols>
    <col min="1" max="1" width="9.14285714285714" style="1"/>
    <col min="2" max="2" width="17" style="1" customWidth="1"/>
    <col min="3" max="3" width="15.4285714285714" style="1" customWidth="1"/>
    <col min="4" max="4" width="12.1428571428571" style="1" customWidth="1"/>
    <col min="5" max="5" width="20.5714285714286" style="1" customWidth="1"/>
    <col min="6" max="6" width="20.1428571428571" style="1" customWidth="1"/>
    <col min="7" max="7" width="11" style="1" customWidth="1"/>
    <col min="8" max="8" width="12.8571428571429" style="1" customWidth="1"/>
    <col min="9" max="257" width="9.14285714285714" style="1"/>
    <col min="258" max="258" width="6" style="1" customWidth="1"/>
    <col min="259" max="259" width="14.1428571428571" style="1" customWidth="1"/>
    <col min="260" max="260" width="12.1428571428571" style="1" customWidth="1"/>
    <col min="261" max="261" width="20.5714285714286" style="1" customWidth="1"/>
    <col min="262" max="262" width="20.1428571428571" style="1" customWidth="1"/>
    <col min="263" max="263" width="11" style="1" customWidth="1"/>
    <col min="264" max="264" width="12.8571428571429" style="1" customWidth="1"/>
    <col min="265" max="513" width="9.14285714285714" style="1"/>
    <col min="514" max="514" width="6" style="1" customWidth="1"/>
    <col min="515" max="515" width="14.1428571428571" style="1" customWidth="1"/>
    <col min="516" max="516" width="12.1428571428571" style="1" customWidth="1"/>
    <col min="517" max="517" width="20.5714285714286" style="1" customWidth="1"/>
    <col min="518" max="518" width="20.1428571428571" style="1" customWidth="1"/>
    <col min="519" max="519" width="11" style="1" customWidth="1"/>
    <col min="520" max="520" width="12.8571428571429" style="1" customWidth="1"/>
    <col min="521" max="769" width="9.14285714285714" style="1"/>
    <col min="770" max="770" width="6" style="1" customWidth="1"/>
    <col min="771" max="771" width="14.1428571428571" style="1" customWidth="1"/>
    <col min="772" max="772" width="12.1428571428571" style="1" customWidth="1"/>
    <col min="773" max="773" width="20.5714285714286" style="1" customWidth="1"/>
    <col min="774" max="774" width="20.1428571428571" style="1" customWidth="1"/>
    <col min="775" max="775" width="11" style="1" customWidth="1"/>
    <col min="776" max="776" width="12.8571428571429" style="1" customWidth="1"/>
    <col min="777" max="1025" width="9.14285714285714" style="1"/>
    <col min="1026" max="1026" width="6" style="1" customWidth="1"/>
    <col min="1027" max="1027" width="14.1428571428571" style="1" customWidth="1"/>
    <col min="1028" max="1028" width="12.1428571428571" style="1" customWidth="1"/>
    <col min="1029" max="1029" width="20.5714285714286" style="1" customWidth="1"/>
    <col min="1030" max="1030" width="20.1428571428571" style="1" customWidth="1"/>
    <col min="1031" max="1031" width="11" style="1" customWidth="1"/>
    <col min="1032" max="1032" width="12.8571428571429" style="1" customWidth="1"/>
    <col min="1033" max="1281" width="9.14285714285714" style="1"/>
    <col min="1282" max="1282" width="6" style="1" customWidth="1"/>
    <col min="1283" max="1283" width="14.1428571428571" style="1" customWidth="1"/>
    <col min="1284" max="1284" width="12.1428571428571" style="1" customWidth="1"/>
    <col min="1285" max="1285" width="20.5714285714286" style="1" customWidth="1"/>
    <col min="1286" max="1286" width="20.1428571428571" style="1" customWidth="1"/>
    <col min="1287" max="1287" width="11" style="1" customWidth="1"/>
    <col min="1288" max="1288" width="12.8571428571429" style="1" customWidth="1"/>
    <col min="1289" max="1537" width="9.14285714285714" style="1"/>
    <col min="1538" max="1538" width="6" style="1" customWidth="1"/>
    <col min="1539" max="1539" width="14.1428571428571" style="1" customWidth="1"/>
    <col min="1540" max="1540" width="12.1428571428571" style="1" customWidth="1"/>
    <col min="1541" max="1541" width="20.5714285714286" style="1" customWidth="1"/>
    <col min="1542" max="1542" width="20.1428571428571" style="1" customWidth="1"/>
    <col min="1543" max="1543" width="11" style="1" customWidth="1"/>
    <col min="1544" max="1544" width="12.8571428571429" style="1" customWidth="1"/>
    <col min="1545" max="1793" width="9.14285714285714" style="1"/>
    <col min="1794" max="1794" width="6" style="1" customWidth="1"/>
    <col min="1795" max="1795" width="14.1428571428571" style="1" customWidth="1"/>
    <col min="1796" max="1796" width="12.1428571428571" style="1" customWidth="1"/>
    <col min="1797" max="1797" width="20.5714285714286" style="1" customWidth="1"/>
    <col min="1798" max="1798" width="20.1428571428571" style="1" customWidth="1"/>
    <col min="1799" max="1799" width="11" style="1" customWidth="1"/>
    <col min="1800" max="1800" width="12.8571428571429" style="1" customWidth="1"/>
    <col min="1801" max="2049" width="9.14285714285714" style="1"/>
    <col min="2050" max="2050" width="6" style="1" customWidth="1"/>
    <col min="2051" max="2051" width="14.1428571428571" style="1" customWidth="1"/>
    <col min="2052" max="2052" width="12.1428571428571" style="1" customWidth="1"/>
    <col min="2053" max="2053" width="20.5714285714286" style="1" customWidth="1"/>
    <col min="2054" max="2054" width="20.1428571428571" style="1" customWidth="1"/>
    <col min="2055" max="2055" width="11" style="1" customWidth="1"/>
    <col min="2056" max="2056" width="12.8571428571429" style="1" customWidth="1"/>
    <col min="2057" max="2305" width="9.14285714285714" style="1"/>
    <col min="2306" max="2306" width="6" style="1" customWidth="1"/>
    <col min="2307" max="2307" width="14.1428571428571" style="1" customWidth="1"/>
    <col min="2308" max="2308" width="12.1428571428571" style="1" customWidth="1"/>
    <col min="2309" max="2309" width="20.5714285714286" style="1" customWidth="1"/>
    <col min="2310" max="2310" width="20.1428571428571" style="1" customWidth="1"/>
    <col min="2311" max="2311" width="11" style="1" customWidth="1"/>
    <col min="2312" max="2312" width="12.8571428571429" style="1" customWidth="1"/>
    <col min="2313" max="2561" width="9.14285714285714" style="1"/>
    <col min="2562" max="2562" width="6" style="1" customWidth="1"/>
    <col min="2563" max="2563" width="14.1428571428571" style="1" customWidth="1"/>
    <col min="2564" max="2564" width="12.1428571428571" style="1" customWidth="1"/>
    <col min="2565" max="2565" width="20.5714285714286" style="1" customWidth="1"/>
    <col min="2566" max="2566" width="20.1428571428571" style="1" customWidth="1"/>
    <col min="2567" max="2567" width="11" style="1" customWidth="1"/>
    <col min="2568" max="2568" width="12.8571428571429" style="1" customWidth="1"/>
    <col min="2569" max="2817" width="9.14285714285714" style="1"/>
    <col min="2818" max="2818" width="6" style="1" customWidth="1"/>
    <col min="2819" max="2819" width="14.1428571428571" style="1" customWidth="1"/>
    <col min="2820" max="2820" width="12.1428571428571" style="1" customWidth="1"/>
    <col min="2821" max="2821" width="20.5714285714286" style="1" customWidth="1"/>
    <col min="2822" max="2822" width="20.1428571428571" style="1" customWidth="1"/>
    <col min="2823" max="2823" width="11" style="1" customWidth="1"/>
    <col min="2824" max="2824" width="12.8571428571429" style="1" customWidth="1"/>
    <col min="2825" max="3073" width="9.14285714285714" style="1"/>
    <col min="3074" max="3074" width="6" style="1" customWidth="1"/>
    <col min="3075" max="3075" width="14.1428571428571" style="1" customWidth="1"/>
    <col min="3076" max="3076" width="12.1428571428571" style="1" customWidth="1"/>
    <col min="3077" max="3077" width="20.5714285714286" style="1" customWidth="1"/>
    <col min="3078" max="3078" width="20.1428571428571" style="1" customWidth="1"/>
    <col min="3079" max="3079" width="11" style="1" customWidth="1"/>
    <col min="3080" max="3080" width="12.8571428571429" style="1" customWidth="1"/>
    <col min="3081" max="3329" width="9.14285714285714" style="1"/>
    <col min="3330" max="3330" width="6" style="1" customWidth="1"/>
    <col min="3331" max="3331" width="14.1428571428571" style="1" customWidth="1"/>
    <col min="3332" max="3332" width="12.1428571428571" style="1" customWidth="1"/>
    <col min="3333" max="3333" width="20.5714285714286" style="1" customWidth="1"/>
    <col min="3334" max="3334" width="20.1428571428571" style="1" customWidth="1"/>
    <col min="3335" max="3335" width="11" style="1" customWidth="1"/>
    <col min="3336" max="3336" width="12.8571428571429" style="1" customWidth="1"/>
    <col min="3337" max="3585" width="9.14285714285714" style="1"/>
    <col min="3586" max="3586" width="6" style="1" customWidth="1"/>
    <col min="3587" max="3587" width="14.1428571428571" style="1" customWidth="1"/>
    <col min="3588" max="3588" width="12.1428571428571" style="1" customWidth="1"/>
    <col min="3589" max="3589" width="20.5714285714286" style="1" customWidth="1"/>
    <col min="3590" max="3590" width="20.1428571428571" style="1" customWidth="1"/>
    <col min="3591" max="3591" width="11" style="1" customWidth="1"/>
    <col min="3592" max="3592" width="12.8571428571429" style="1" customWidth="1"/>
    <col min="3593" max="3841" width="9.14285714285714" style="1"/>
    <col min="3842" max="3842" width="6" style="1" customWidth="1"/>
    <col min="3843" max="3843" width="14.1428571428571" style="1" customWidth="1"/>
    <col min="3844" max="3844" width="12.1428571428571" style="1" customWidth="1"/>
    <col min="3845" max="3845" width="20.5714285714286" style="1" customWidth="1"/>
    <col min="3846" max="3846" width="20.1428571428571" style="1" customWidth="1"/>
    <col min="3847" max="3847" width="11" style="1" customWidth="1"/>
    <col min="3848" max="3848" width="12.8571428571429" style="1" customWidth="1"/>
    <col min="3849" max="4097" width="9.14285714285714" style="1"/>
    <col min="4098" max="4098" width="6" style="1" customWidth="1"/>
    <col min="4099" max="4099" width="14.1428571428571" style="1" customWidth="1"/>
    <col min="4100" max="4100" width="12.1428571428571" style="1" customWidth="1"/>
    <col min="4101" max="4101" width="20.5714285714286" style="1" customWidth="1"/>
    <col min="4102" max="4102" width="20.1428571428571" style="1" customWidth="1"/>
    <col min="4103" max="4103" width="11" style="1" customWidth="1"/>
    <col min="4104" max="4104" width="12.8571428571429" style="1" customWidth="1"/>
    <col min="4105" max="4353" width="9.14285714285714" style="1"/>
    <col min="4354" max="4354" width="6" style="1" customWidth="1"/>
    <col min="4355" max="4355" width="14.1428571428571" style="1" customWidth="1"/>
    <col min="4356" max="4356" width="12.1428571428571" style="1" customWidth="1"/>
    <col min="4357" max="4357" width="20.5714285714286" style="1" customWidth="1"/>
    <col min="4358" max="4358" width="20.1428571428571" style="1" customWidth="1"/>
    <col min="4359" max="4359" width="11" style="1" customWidth="1"/>
    <col min="4360" max="4360" width="12.8571428571429" style="1" customWidth="1"/>
    <col min="4361" max="4609" width="9.14285714285714" style="1"/>
    <col min="4610" max="4610" width="6" style="1" customWidth="1"/>
    <col min="4611" max="4611" width="14.1428571428571" style="1" customWidth="1"/>
    <col min="4612" max="4612" width="12.1428571428571" style="1" customWidth="1"/>
    <col min="4613" max="4613" width="20.5714285714286" style="1" customWidth="1"/>
    <col min="4614" max="4614" width="20.1428571428571" style="1" customWidth="1"/>
    <col min="4615" max="4615" width="11" style="1" customWidth="1"/>
    <col min="4616" max="4616" width="12.8571428571429" style="1" customWidth="1"/>
    <col min="4617" max="4865" width="9.14285714285714" style="1"/>
    <col min="4866" max="4866" width="6" style="1" customWidth="1"/>
    <col min="4867" max="4867" width="14.1428571428571" style="1" customWidth="1"/>
    <col min="4868" max="4868" width="12.1428571428571" style="1" customWidth="1"/>
    <col min="4869" max="4869" width="20.5714285714286" style="1" customWidth="1"/>
    <col min="4870" max="4870" width="20.1428571428571" style="1" customWidth="1"/>
    <col min="4871" max="4871" width="11" style="1" customWidth="1"/>
    <col min="4872" max="4872" width="12.8571428571429" style="1" customWidth="1"/>
    <col min="4873" max="5121" width="9.14285714285714" style="1"/>
    <col min="5122" max="5122" width="6" style="1" customWidth="1"/>
    <col min="5123" max="5123" width="14.1428571428571" style="1" customWidth="1"/>
    <col min="5124" max="5124" width="12.1428571428571" style="1" customWidth="1"/>
    <col min="5125" max="5125" width="20.5714285714286" style="1" customWidth="1"/>
    <col min="5126" max="5126" width="20.1428571428571" style="1" customWidth="1"/>
    <col min="5127" max="5127" width="11" style="1" customWidth="1"/>
    <col min="5128" max="5128" width="12.8571428571429" style="1" customWidth="1"/>
    <col min="5129" max="5377" width="9.14285714285714" style="1"/>
    <col min="5378" max="5378" width="6" style="1" customWidth="1"/>
    <col min="5379" max="5379" width="14.1428571428571" style="1" customWidth="1"/>
    <col min="5380" max="5380" width="12.1428571428571" style="1" customWidth="1"/>
    <col min="5381" max="5381" width="20.5714285714286" style="1" customWidth="1"/>
    <col min="5382" max="5382" width="20.1428571428571" style="1" customWidth="1"/>
    <col min="5383" max="5383" width="11" style="1" customWidth="1"/>
    <col min="5384" max="5384" width="12.8571428571429" style="1" customWidth="1"/>
    <col min="5385" max="5633" width="9.14285714285714" style="1"/>
    <col min="5634" max="5634" width="6" style="1" customWidth="1"/>
    <col min="5635" max="5635" width="14.1428571428571" style="1" customWidth="1"/>
    <col min="5636" max="5636" width="12.1428571428571" style="1" customWidth="1"/>
    <col min="5637" max="5637" width="20.5714285714286" style="1" customWidth="1"/>
    <col min="5638" max="5638" width="20.1428571428571" style="1" customWidth="1"/>
    <col min="5639" max="5639" width="11" style="1" customWidth="1"/>
    <col min="5640" max="5640" width="12.8571428571429" style="1" customWidth="1"/>
    <col min="5641" max="5889" width="9.14285714285714" style="1"/>
    <col min="5890" max="5890" width="6" style="1" customWidth="1"/>
    <col min="5891" max="5891" width="14.1428571428571" style="1" customWidth="1"/>
    <col min="5892" max="5892" width="12.1428571428571" style="1" customWidth="1"/>
    <col min="5893" max="5893" width="20.5714285714286" style="1" customWidth="1"/>
    <col min="5894" max="5894" width="20.1428571428571" style="1" customWidth="1"/>
    <col min="5895" max="5895" width="11" style="1" customWidth="1"/>
    <col min="5896" max="5896" width="12.8571428571429" style="1" customWidth="1"/>
    <col min="5897" max="6145" width="9.14285714285714" style="1"/>
    <col min="6146" max="6146" width="6" style="1" customWidth="1"/>
    <col min="6147" max="6147" width="14.1428571428571" style="1" customWidth="1"/>
    <col min="6148" max="6148" width="12.1428571428571" style="1" customWidth="1"/>
    <col min="6149" max="6149" width="20.5714285714286" style="1" customWidth="1"/>
    <col min="6150" max="6150" width="20.1428571428571" style="1" customWidth="1"/>
    <col min="6151" max="6151" width="11" style="1" customWidth="1"/>
    <col min="6152" max="6152" width="12.8571428571429" style="1" customWidth="1"/>
    <col min="6153" max="6401" width="9.14285714285714" style="1"/>
    <col min="6402" max="6402" width="6" style="1" customWidth="1"/>
    <col min="6403" max="6403" width="14.1428571428571" style="1" customWidth="1"/>
    <col min="6404" max="6404" width="12.1428571428571" style="1" customWidth="1"/>
    <col min="6405" max="6405" width="20.5714285714286" style="1" customWidth="1"/>
    <col min="6406" max="6406" width="20.1428571428571" style="1" customWidth="1"/>
    <col min="6407" max="6407" width="11" style="1" customWidth="1"/>
    <col min="6408" max="6408" width="12.8571428571429" style="1" customWidth="1"/>
    <col min="6409" max="6657" width="9.14285714285714" style="1"/>
    <col min="6658" max="6658" width="6" style="1" customWidth="1"/>
    <col min="6659" max="6659" width="14.1428571428571" style="1" customWidth="1"/>
    <col min="6660" max="6660" width="12.1428571428571" style="1" customWidth="1"/>
    <col min="6661" max="6661" width="20.5714285714286" style="1" customWidth="1"/>
    <col min="6662" max="6662" width="20.1428571428571" style="1" customWidth="1"/>
    <col min="6663" max="6663" width="11" style="1" customWidth="1"/>
    <col min="6664" max="6664" width="12.8571428571429" style="1" customWidth="1"/>
    <col min="6665" max="6913" width="9.14285714285714" style="1"/>
    <col min="6914" max="6914" width="6" style="1" customWidth="1"/>
    <col min="6915" max="6915" width="14.1428571428571" style="1" customWidth="1"/>
    <col min="6916" max="6916" width="12.1428571428571" style="1" customWidth="1"/>
    <col min="6917" max="6917" width="20.5714285714286" style="1" customWidth="1"/>
    <col min="6918" max="6918" width="20.1428571428571" style="1" customWidth="1"/>
    <col min="6919" max="6919" width="11" style="1" customWidth="1"/>
    <col min="6920" max="6920" width="12.8571428571429" style="1" customWidth="1"/>
    <col min="6921" max="7169" width="9.14285714285714" style="1"/>
    <col min="7170" max="7170" width="6" style="1" customWidth="1"/>
    <col min="7171" max="7171" width="14.1428571428571" style="1" customWidth="1"/>
    <col min="7172" max="7172" width="12.1428571428571" style="1" customWidth="1"/>
    <col min="7173" max="7173" width="20.5714285714286" style="1" customWidth="1"/>
    <col min="7174" max="7174" width="20.1428571428571" style="1" customWidth="1"/>
    <col min="7175" max="7175" width="11" style="1" customWidth="1"/>
    <col min="7176" max="7176" width="12.8571428571429" style="1" customWidth="1"/>
    <col min="7177" max="7425" width="9.14285714285714" style="1"/>
    <col min="7426" max="7426" width="6" style="1" customWidth="1"/>
    <col min="7427" max="7427" width="14.1428571428571" style="1" customWidth="1"/>
    <col min="7428" max="7428" width="12.1428571428571" style="1" customWidth="1"/>
    <col min="7429" max="7429" width="20.5714285714286" style="1" customWidth="1"/>
    <col min="7430" max="7430" width="20.1428571428571" style="1" customWidth="1"/>
    <col min="7431" max="7431" width="11" style="1" customWidth="1"/>
    <col min="7432" max="7432" width="12.8571428571429" style="1" customWidth="1"/>
    <col min="7433" max="7681" width="9.14285714285714" style="1"/>
    <col min="7682" max="7682" width="6" style="1" customWidth="1"/>
    <col min="7683" max="7683" width="14.1428571428571" style="1" customWidth="1"/>
    <col min="7684" max="7684" width="12.1428571428571" style="1" customWidth="1"/>
    <col min="7685" max="7685" width="20.5714285714286" style="1" customWidth="1"/>
    <col min="7686" max="7686" width="20.1428571428571" style="1" customWidth="1"/>
    <col min="7687" max="7687" width="11" style="1" customWidth="1"/>
    <col min="7688" max="7688" width="12.8571428571429" style="1" customWidth="1"/>
    <col min="7689" max="7937" width="9.14285714285714" style="1"/>
    <col min="7938" max="7938" width="6" style="1" customWidth="1"/>
    <col min="7939" max="7939" width="14.1428571428571" style="1" customWidth="1"/>
    <col min="7940" max="7940" width="12.1428571428571" style="1" customWidth="1"/>
    <col min="7941" max="7941" width="20.5714285714286" style="1" customWidth="1"/>
    <col min="7942" max="7942" width="20.1428571428571" style="1" customWidth="1"/>
    <col min="7943" max="7943" width="11" style="1" customWidth="1"/>
    <col min="7944" max="7944" width="12.8571428571429" style="1" customWidth="1"/>
    <col min="7945" max="8193" width="9.14285714285714" style="1"/>
    <col min="8194" max="8194" width="6" style="1" customWidth="1"/>
    <col min="8195" max="8195" width="14.1428571428571" style="1" customWidth="1"/>
    <col min="8196" max="8196" width="12.1428571428571" style="1" customWidth="1"/>
    <col min="8197" max="8197" width="20.5714285714286" style="1" customWidth="1"/>
    <col min="8198" max="8198" width="20.1428571428571" style="1" customWidth="1"/>
    <col min="8199" max="8199" width="11" style="1" customWidth="1"/>
    <col min="8200" max="8200" width="12.8571428571429" style="1" customWidth="1"/>
    <col min="8201" max="8449" width="9.14285714285714" style="1"/>
    <col min="8450" max="8450" width="6" style="1" customWidth="1"/>
    <col min="8451" max="8451" width="14.1428571428571" style="1" customWidth="1"/>
    <col min="8452" max="8452" width="12.1428571428571" style="1" customWidth="1"/>
    <col min="8453" max="8453" width="20.5714285714286" style="1" customWidth="1"/>
    <col min="8454" max="8454" width="20.1428571428571" style="1" customWidth="1"/>
    <col min="8455" max="8455" width="11" style="1" customWidth="1"/>
    <col min="8456" max="8456" width="12.8571428571429" style="1" customWidth="1"/>
    <col min="8457" max="8705" width="9.14285714285714" style="1"/>
    <col min="8706" max="8706" width="6" style="1" customWidth="1"/>
    <col min="8707" max="8707" width="14.1428571428571" style="1" customWidth="1"/>
    <col min="8708" max="8708" width="12.1428571428571" style="1" customWidth="1"/>
    <col min="8709" max="8709" width="20.5714285714286" style="1" customWidth="1"/>
    <col min="8710" max="8710" width="20.1428571428571" style="1" customWidth="1"/>
    <col min="8711" max="8711" width="11" style="1" customWidth="1"/>
    <col min="8712" max="8712" width="12.8571428571429" style="1" customWidth="1"/>
    <col min="8713" max="8961" width="9.14285714285714" style="1"/>
    <col min="8962" max="8962" width="6" style="1" customWidth="1"/>
    <col min="8963" max="8963" width="14.1428571428571" style="1" customWidth="1"/>
    <col min="8964" max="8964" width="12.1428571428571" style="1" customWidth="1"/>
    <col min="8965" max="8965" width="20.5714285714286" style="1" customWidth="1"/>
    <col min="8966" max="8966" width="20.1428571428571" style="1" customWidth="1"/>
    <col min="8967" max="8967" width="11" style="1" customWidth="1"/>
    <col min="8968" max="8968" width="12.8571428571429" style="1" customWidth="1"/>
    <col min="8969" max="9217" width="9.14285714285714" style="1"/>
    <col min="9218" max="9218" width="6" style="1" customWidth="1"/>
    <col min="9219" max="9219" width="14.1428571428571" style="1" customWidth="1"/>
    <col min="9220" max="9220" width="12.1428571428571" style="1" customWidth="1"/>
    <col min="9221" max="9221" width="20.5714285714286" style="1" customWidth="1"/>
    <col min="9222" max="9222" width="20.1428571428571" style="1" customWidth="1"/>
    <col min="9223" max="9223" width="11" style="1" customWidth="1"/>
    <col min="9224" max="9224" width="12.8571428571429" style="1" customWidth="1"/>
    <col min="9225" max="9473" width="9.14285714285714" style="1"/>
    <col min="9474" max="9474" width="6" style="1" customWidth="1"/>
    <col min="9475" max="9475" width="14.1428571428571" style="1" customWidth="1"/>
    <col min="9476" max="9476" width="12.1428571428571" style="1" customWidth="1"/>
    <col min="9477" max="9477" width="20.5714285714286" style="1" customWidth="1"/>
    <col min="9478" max="9478" width="20.1428571428571" style="1" customWidth="1"/>
    <col min="9479" max="9479" width="11" style="1" customWidth="1"/>
    <col min="9480" max="9480" width="12.8571428571429" style="1" customWidth="1"/>
    <col min="9481" max="9729" width="9.14285714285714" style="1"/>
    <col min="9730" max="9730" width="6" style="1" customWidth="1"/>
    <col min="9731" max="9731" width="14.1428571428571" style="1" customWidth="1"/>
    <col min="9732" max="9732" width="12.1428571428571" style="1" customWidth="1"/>
    <col min="9733" max="9733" width="20.5714285714286" style="1" customWidth="1"/>
    <col min="9734" max="9734" width="20.1428571428571" style="1" customWidth="1"/>
    <col min="9735" max="9735" width="11" style="1" customWidth="1"/>
    <col min="9736" max="9736" width="12.8571428571429" style="1" customWidth="1"/>
    <col min="9737" max="9985" width="9.14285714285714" style="1"/>
    <col min="9986" max="9986" width="6" style="1" customWidth="1"/>
    <col min="9987" max="9987" width="14.1428571428571" style="1" customWidth="1"/>
    <col min="9988" max="9988" width="12.1428571428571" style="1" customWidth="1"/>
    <col min="9989" max="9989" width="20.5714285714286" style="1" customWidth="1"/>
    <col min="9990" max="9990" width="20.1428571428571" style="1" customWidth="1"/>
    <col min="9991" max="9991" width="11" style="1" customWidth="1"/>
    <col min="9992" max="9992" width="12.8571428571429" style="1" customWidth="1"/>
    <col min="9993" max="10241" width="9.14285714285714" style="1"/>
    <col min="10242" max="10242" width="6" style="1" customWidth="1"/>
    <col min="10243" max="10243" width="14.1428571428571" style="1" customWidth="1"/>
    <col min="10244" max="10244" width="12.1428571428571" style="1" customWidth="1"/>
    <col min="10245" max="10245" width="20.5714285714286" style="1" customWidth="1"/>
    <col min="10246" max="10246" width="20.1428571428571" style="1" customWidth="1"/>
    <col min="10247" max="10247" width="11" style="1" customWidth="1"/>
    <col min="10248" max="10248" width="12.8571428571429" style="1" customWidth="1"/>
    <col min="10249" max="10497" width="9.14285714285714" style="1"/>
    <col min="10498" max="10498" width="6" style="1" customWidth="1"/>
    <col min="10499" max="10499" width="14.1428571428571" style="1" customWidth="1"/>
    <col min="10500" max="10500" width="12.1428571428571" style="1" customWidth="1"/>
    <col min="10501" max="10501" width="20.5714285714286" style="1" customWidth="1"/>
    <col min="10502" max="10502" width="20.1428571428571" style="1" customWidth="1"/>
    <col min="10503" max="10503" width="11" style="1" customWidth="1"/>
    <col min="10504" max="10504" width="12.8571428571429" style="1" customWidth="1"/>
    <col min="10505" max="10753" width="9.14285714285714" style="1"/>
    <col min="10754" max="10754" width="6" style="1" customWidth="1"/>
    <col min="10755" max="10755" width="14.1428571428571" style="1" customWidth="1"/>
    <col min="10756" max="10756" width="12.1428571428571" style="1" customWidth="1"/>
    <col min="10757" max="10757" width="20.5714285714286" style="1" customWidth="1"/>
    <col min="10758" max="10758" width="20.1428571428571" style="1" customWidth="1"/>
    <col min="10759" max="10759" width="11" style="1" customWidth="1"/>
    <col min="10760" max="10760" width="12.8571428571429" style="1" customWidth="1"/>
    <col min="10761" max="11009" width="9.14285714285714" style="1"/>
    <col min="11010" max="11010" width="6" style="1" customWidth="1"/>
    <col min="11011" max="11011" width="14.1428571428571" style="1" customWidth="1"/>
    <col min="11012" max="11012" width="12.1428571428571" style="1" customWidth="1"/>
    <col min="11013" max="11013" width="20.5714285714286" style="1" customWidth="1"/>
    <col min="11014" max="11014" width="20.1428571428571" style="1" customWidth="1"/>
    <col min="11015" max="11015" width="11" style="1" customWidth="1"/>
    <col min="11016" max="11016" width="12.8571428571429" style="1" customWidth="1"/>
    <col min="11017" max="11265" width="9.14285714285714" style="1"/>
    <col min="11266" max="11266" width="6" style="1" customWidth="1"/>
    <col min="11267" max="11267" width="14.1428571428571" style="1" customWidth="1"/>
    <col min="11268" max="11268" width="12.1428571428571" style="1" customWidth="1"/>
    <col min="11269" max="11269" width="20.5714285714286" style="1" customWidth="1"/>
    <col min="11270" max="11270" width="20.1428571428571" style="1" customWidth="1"/>
    <col min="11271" max="11271" width="11" style="1" customWidth="1"/>
    <col min="11272" max="11272" width="12.8571428571429" style="1" customWidth="1"/>
    <col min="11273" max="11521" width="9.14285714285714" style="1"/>
    <col min="11522" max="11522" width="6" style="1" customWidth="1"/>
    <col min="11523" max="11523" width="14.1428571428571" style="1" customWidth="1"/>
    <col min="11524" max="11524" width="12.1428571428571" style="1" customWidth="1"/>
    <col min="11525" max="11525" width="20.5714285714286" style="1" customWidth="1"/>
    <col min="11526" max="11526" width="20.1428571428571" style="1" customWidth="1"/>
    <col min="11527" max="11527" width="11" style="1" customWidth="1"/>
    <col min="11528" max="11528" width="12.8571428571429" style="1" customWidth="1"/>
    <col min="11529" max="11777" width="9.14285714285714" style="1"/>
    <col min="11778" max="11778" width="6" style="1" customWidth="1"/>
    <col min="11779" max="11779" width="14.1428571428571" style="1" customWidth="1"/>
    <col min="11780" max="11780" width="12.1428571428571" style="1" customWidth="1"/>
    <col min="11781" max="11781" width="20.5714285714286" style="1" customWidth="1"/>
    <col min="11782" max="11782" width="20.1428571428571" style="1" customWidth="1"/>
    <col min="11783" max="11783" width="11" style="1" customWidth="1"/>
    <col min="11784" max="11784" width="12.8571428571429" style="1" customWidth="1"/>
    <col min="11785" max="12033" width="9.14285714285714" style="1"/>
    <col min="12034" max="12034" width="6" style="1" customWidth="1"/>
    <col min="12035" max="12035" width="14.1428571428571" style="1" customWidth="1"/>
    <col min="12036" max="12036" width="12.1428571428571" style="1" customWidth="1"/>
    <col min="12037" max="12037" width="20.5714285714286" style="1" customWidth="1"/>
    <col min="12038" max="12038" width="20.1428571428571" style="1" customWidth="1"/>
    <col min="12039" max="12039" width="11" style="1" customWidth="1"/>
    <col min="12040" max="12040" width="12.8571428571429" style="1" customWidth="1"/>
    <col min="12041" max="12289" width="9.14285714285714" style="1"/>
    <col min="12290" max="12290" width="6" style="1" customWidth="1"/>
    <col min="12291" max="12291" width="14.1428571428571" style="1" customWidth="1"/>
    <col min="12292" max="12292" width="12.1428571428571" style="1" customWidth="1"/>
    <col min="12293" max="12293" width="20.5714285714286" style="1" customWidth="1"/>
    <col min="12294" max="12294" width="20.1428571428571" style="1" customWidth="1"/>
    <col min="12295" max="12295" width="11" style="1" customWidth="1"/>
    <col min="12296" max="12296" width="12.8571428571429" style="1" customWidth="1"/>
    <col min="12297" max="12545" width="9.14285714285714" style="1"/>
    <col min="12546" max="12546" width="6" style="1" customWidth="1"/>
    <col min="12547" max="12547" width="14.1428571428571" style="1" customWidth="1"/>
    <col min="12548" max="12548" width="12.1428571428571" style="1" customWidth="1"/>
    <col min="12549" max="12549" width="20.5714285714286" style="1" customWidth="1"/>
    <col min="12550" max="12550" width="20.1428571428571" style="1" customWidth="1"/>
    <col min="12551" max="12551" width="11" style="1" customWidth="1"/>
    <col min="12552" max="12552" width="12.8571428571429" style="1" customWidth="1"/>
    <col min="12553" max="12801" width="9.14285714285714" style="1"/>
    <col min="12802" max="12802" width="6" style="1" customWidth="1"/>
    <col min="12803" max="12803" width="14.1428571428571" style="1" customWidth="1"/>
    <col min="12804" max="12804" width="12.1428571428571" style="1" customWidth="1"/>
    <col min="12805" max="12805" width="20.5714285714286" style="1" customWidth="1"/>
    <col min="12806" max="12806" width="20.1428571428571" style="1" customWidth="1"/>
    <col min="12807" max="12807" width="11" style="1" customWidth="1"/>
    <col min="12808" max="12808" width="12.8571428571429" style="1" customWidth="1"/>
    <col min="12809" max="13057" width="9.14285714285714" style="1"/>
    <col min="13058" max="13058" width="6" style="1" customWidth="1"/>
    <col min="13059" max="13059" width="14.1428571428571" style="1" customWidth="1"/>
    <col min="13060" max="13060" width="12.1428571428571" style="1" customWidth="1"/>
    <col min="13061" max="13061" width="20.5714285714286" style="1" customWidth="1"/>
    <col min="13062" max="13062" width="20.1428571428571" style="1" customWidth="1"/>
    <col min="13063" max="13063" width="11" style="1" customWidth="1"/>
    <col min="13064" max="13064" width="12.8571428571429" style="1" customWidth="1"/>
    <col min="13065" max="13313" width="9.14285714285714" style="1"/>
    <col min="13314" max="13314" width="6" style="1" customWidth="1"/>
    <col min="13315" max="13315" width="14.1428571428571" style="1" customWidth="1"/>
    <col min="13316" max="13316" width="12.1428571428571" style="1" customWidth="1"/>
    <col min="13317" max="13317" width="20.5714285714286" style="1" customWidth="1"/>
    <col min="13318" max="13318" width="20.1428571428571" style="1" customWidth="1"/>
    <col min="13319" max="13319" width="11" style="1" customWidth="1"/>
    <col min="13320" max="13320" width="12.8571428571429" style="1" customWidth="1"/>
    <col min="13321" max="13569" width="9.14285714285714" style="1"/>
    <col min="13570" max="13570" width="6" style="1" customWidth="1"/>
    <col min="13571" max="13571" width="14.1428571428571" style="1" customWidth="1"/>
    <col min="13572" max="13572" width="12.1428571428571" style="1" customWidth="1"/>
    <col min="13573" max="13573" width="20.5714285714286" style="1" customWidth="1"/>
    <col min="13574" max="13574" width="20.1428571428571" style="1" customWidth="1"/>
    <col min="13575" max="13575" width="11" style="1" customWidth="1"/>
    <col min="13576" max="13576" width="12.8571428571429" style="1" customWidth="1"/>
    <col min="13577" max="13825" width="9.14285714285714" style="1"/>
    <col min="13826" max="13826" width="6" style="1" customWidth="1"/>
    <col min="13827" max="13827" width="14.1428571428571" style="1" customWidth="1"/>
    <col min="13828" max="13828" width="12.1428571428571" style="1" customWidth="1"/>
    <col min="13829" max="13829" width="20.5714285714286" style="1" customWidth="1"/>
    <col min="13830" max="13830" width="20.1428571428571" style="1" customWidth="1"/>
    <col min="13831" max="13831" width="11" style="1" customWidth="1"/>
    <col min="13832" max="13832" width="12.8571428571429" style="1" customWidth="1"/>
    <col min="13833" max="14081" width="9.14285714285714" style="1"/>
    <col min="14082" max="14082" width="6" style="1" customWidth="1"/>
    <col min="14083" max="14083" width="14.1428571428571" style="1" customWidth="1"/>
    <col min="14084" max="14084" width="12.1428571428571" style="1" customWidth="1"/>
    <col min="14085" max="14085" width="20.5714285714286" style="1" customWidth="1"/>
    <col min="14086" max="14086" width="20.1428571428571" style="1" customWidth="1"/>
    <col min="14087" max="14087" width="11" style="1" customWidth="1"/>
    <col min="14088" max="14088" width="12.8571428571429" style="1" customWidth="1"/>
    <col min="14089" max="14337" width="9.14285714285714" style="1"/>
    <col min="14338" max="14338" width="6" style="1" customWidth="1"/>
    <col min="14339" max="14339" width="14.1428571428571" style="1" customWidth="1"/>
    <col min="14340" max="14340" width="12.1428571428571" style="1" customWidth="1"/>
    <col min="14341" max="14341" width="20.5714285714286" style="1" customWidth="1"/>
    <col min="14342" max="14342" width="20.1428571428571" style="1" customWidth="1"/>
    <col min="14343" max="14343" width="11" style="1" customWidth="1"/>
    <col min="14344" max="14344" width="12.8571428571429" style="1" customWidth="1"/>
    <col min="14345" max="14593" width="9.14285714285714" style="1"/>
    <col min="14594" max="14594" width="6" style="1" customWidth="1"/>
    <col min="14595" max="14595" width="14.1428571428571" style="1" customWidth="1"/>
    <col min="14596" max="14596" width="12.1428571428571" style="1" customWidth="1"/>
    <col min="14597" max="14597" width="20.5714285714286" style="1" customWidth="1"/>
    <col min="14598" max="14598" width="20.1428571428571" style="1" customWidth="1"/>
    <col min="14599" max="14599" width="11" style="1" customWidth="1"/>
    <col min="14600" max="14600" width="12.8571428571429" style="1" customWidth="1"/>
    <col min="14601" max="14849" width="9.14285714285714" style="1"/>
    <col min="14850" max="14850" width="6" style="1" customWidth="1"/>
    <col min="14851" max="14851" width="14.1428571428571" style="1" customWidth="1"/>
    <col min="14852" max="14852" width="12.1428571428571" style="1" customWidth="1"/>
    <col min="14853" max="14853" width="20.5714285714286" style="1" customWidth="1"/>
    <col min="14854" max="14854" width="20.1428571428571" style="1" customWidth="1"/>
    <col min="14855" max="14855" width="11" style="1" customWidth="1"/>
    <col min="14856" max="14856" width="12.8571428571429" style="1" customWidth="1"/>
    <col min="14857" max="15105" width="9.14285714285714" style="1"/>
    <col min="15106" max="15106" width="6" style="1" customWidth="1"/>
    <col min="15107" max="15107" width="14.1428571428571" style="1" customWidth="1"/>
    <col min="15108" max="15108" width="12.1428571428571" style="1" customWidth="1"/>
    <col min="15109" max="15109" width="20.5714285714286" style="1" customWidth="1"/>
    <col min="15110" max="15110" width="20.1428571428571" style="1" customWidth="1"/>
    <col min="15111" max="15111" width="11" style="1" customWidth="1"/>
    <col min="15112" max="15112" width="12.8571428571429" style="1" customWidth="1"/>
    <col min="15113" max="15361" width="9.14285714285714" style="1"/>
    <col min="15362" max="15362" width="6" style="1" customWidth="1"/>
    <col min="15363" max="15363" width="14.1428571428571" style="1" customWidth="1"/>
    <col min="15364" max="15364" width="12.1428571428571" style="1" customWidth="1"/>
    <col min="15365" max="15365" width="20.5714285714286" style="1" customWidth="1"/>
    <col min="15366" max="15366" width="20.1428571428571" style="1" customWidth="1"/>
    <col min="15367" max="15367" width="11" style="1" customWidth="1"/>
    <col min="15368" max="15368" width="12.8571428571429" style="1" customWidth="1"/>
    <col min="15369" max="15617" width="9.14285714285714" style="1"/>
    <col min="15618" max="15618" width="6" style="1" customWidth="1"/>
    <col min="15619" max="15619" width="14.1428571428571" style="1" customWidth="1"/>
    <col min="15620" max="15620" width="12.1428571428571" style="1" customWidth="1"/>
    <col min="15621" max="15621" width="20.5714285714286" style="1" customWidth="1"/>
    <col min="15622" max="15622" width="20.1428571428571" style="1" customWidth="1"/>
    <col min="15623" max="15623" width="11" style="1" customWidth="1"/>
    <col min="15624" max="15624" width="12.8571428571429" style="1" customWidth="1"/>
    <col min="15625" max="15873" width="9.14285714285714" style="1"/>
    <col min="15874" max="15874" width="6" style="1" customWidth="1"/>
    <col min="15875" max="15875" width="14.1428571428571" style="1" customWidth="1"/>
    <col min="15876" max="15876" width="12.1428571428571" style="1" customWidth="1"/>
    <col min="15877" max="15877" width="20.5714285714286" style="1" customWidth="1"/>
    <col min="15878" max="15878" width="20.1428571428571" style="1" customWidth="1"/>
    <col min="15879" max="15879" width="11" style="1" customWidth="1"/>
    <col min="15880" max="15880" width="12.8571428571429" style="1" customWidth="1"/>
    <col min="15881" max="16129" width="9.14285714285714" style="1"/>
    <col min="16130" max="16130" width="6" style="1" customWidth="1"/>
    <col min="16131" max="16131" width="14.1428571428571" style="1" customWidth="1"/>
    <col min="16132" max="16132" width="12.1428571428571" style="1" customWidth="1"/>
    <col min="16133" max="16133" width="20.5714285714286" style="1" customWidth="1"/>
    <col min="16134" max="16134" width="20.1428571428571" style="1" customWidth="1"/>
    <col min="16135" max="16135" width="11" style="1" customWidth="1"/>
    <col min="16136" max="16136" width="12.8571428571429" style="1" customWidth="1"/>
    <col min="16137" max="16384" width="9.14285714285714" style="1"/>
  </cols>
  <sheetData>
    <row r="1" ht="20.25" spans="1:13">
      <c r="A1" s="2" t="s">
        <v>304</v>
      </c>
      <c r="B1" s="2"/>
      <c r="C1" s="2"/>
      <c r="D1" s="2"/>
      <c r="E1" s="2"/>
      <c r="F1" s="2"/>
      <c r="G1" s="2"/>
      <c r="H1" s="2"/>
      <c r="I1" s="2"/>
      <c r="J1" s="2"/>
      <c r="K1" s="2"/>
      <c r="L1" s="2"/>
      <c r="M1" s="2"/>
    </row>
    <row r="2" ht="20.25" spans="1:13">
      <c r="A2" s="2" t="s">
        <v>305</v>
      </c>
      <c r="B2" s="2"/>
      <c r="C2" s="2"/>
      <c r="D2" s="2"/>
      <c r="E2" s="2"/>
      <c r="F2" s="2"/>
      <c r="G2" s="2"/>
      <c r="H2" s="2"/>
      <c r="I2" s="2"/>
      <c r="J2" s="2"/>
      <c r="K2" s="2"/>
      <c r="L2" s="2"/>
      <c r="M2" s="2"/>
    </row>
    <row r="3" ht="20.25" spans="1:13">
      <c r="A3" s="3" t="s">
        <v>504</v>
      </c>
      <c r="B3" s="3"/>
      <c r="C3" s="3"/>
      <c r="D3" s="3"/>
      <c r="E3" s="3"/>
      <c r="F3" s="3"/>
      <c r="G3" s="3"/>
      <c r="H3" s="3"/>
      <c r="I3" s="3"/>
      <c r="J3" s="3"/>
      <c r="K3" s="3"/>
      <c r="L3" s="3"/>
      <c r="M3" s="3"/>
    </row>
    <row r="4" ht="20.25" spans="1:13">
      <c r="A4" s="56" t="s">
        <v>307</v>
      </c>
      <c r="B4" s="56"/>
      <c r="C4" s="2" t="s">
        <v>505</v>
      </c>
      <c r="D4" s="2"/>
      <c r="E4" s="2"/>
      <c r="F4" s="2"/>
      <c r="G4" s="2"/>
      <c r="H4" s="2"/>
      <c r="I4" s="2"/>
      <c r="J4" s="2" t="s">
        <v>476</v>
      </c>
      <c r="K4" s="2"/>
      <c r="L4" s="2"/>
      <c r="M4" s="2"/>
    </row>
    <row r="5" ht="20.25" spans="1:13">
      <c r="A5" s="57" t="s">
        <v>31</v>
      </c>
      <c r="B5" s="57"/>
      <c r="C5" s="57"/>
      <c r="D5" s="57"/>
      <c r="E5" s="58" t="s">
        <v>310</v>
      </c>
      <c r="F5" s="59"/>
      <c r="G5" s="59"/>
      <c r="H5" s="59"/>
      <c r="I5" s="59"/>
      <c r="J5" s="59"/>
      <c r="K5" s="59"/>
      <c r="L5" s="59"/>
      <c r="M5" s="72"/>
    </row>
    <row r="6" s="10" customFormat="1" ht="18.75" spans="2:14">
      <c r="B6" s="11" t="s">
        <v>506</v>
      </c>
      <c r="C6" s="11"/>
      <c r="D6" s="11"/>
      <c r="E6" s="11"/>
      <c r="F6" s="11"/>
      <c r="G6" s="11"/>
      <c r="H6" s="11"/>
      <c r="I6" s="11"/>
      <c r="J6" s="11"/>
      <c r="K6" s="11"/>
      <c r="L6" s="11"/>
      <c r="M6" s="11"/>
      <c r="N6" s="11"/>
    </row>
    <row r="7" s="10" customFormat="1" ht="18.75" spans="2:14">
      <c r="B7" s="11" t="s">
        <v>507</v>
      </c>
      <c r="C7" s="11"/>
      <c r="D7" s="11"/>
      <c r="E7" s="11"/>
      <c r="F7" s="11"/>
      <c r="G7" s="11"/>
      <c r="H7" s="11"/>
      <c r="I7" s="11"/>
      <c r="J7" s="11"/>
      <c r="K7" s="11"/>
      <c r="L7" s="11"/>
      <c r="M7" s="11"/>
      <c r="N7" s="11"/>
    </row>
    <row r="8" s="10" customFormat="1" ht="18.75" spans="2:14">
      <c r="B8" s="11" t="s">
        <v>508</v>
      </c>
      <c r="C8" s="11"/>
      <c r="D8" s="11"/>
      <c r="E8" s="11"/>
      <c r="F8" s="11"/>
      <c r="G8" s="11"/>
      <c r="H8" s="11"/>
      <c r="I8" s="11"/>
      <c r="J8" s="11"/>
      <c r="K8" s="11"/>
      <c r="L8" s="11"/>
      <c r="M8" s="11"/>
      <c r="N8" s="11"/>
    </row>
    <row r="9" ht="19.5" spans="2:14">
      <c r="B9" s="8" t="s">
        <v>509</v>
      </c>
      <c r="C9" s="8"/>
      <c r="D9" s="8"/>
      <c r="E9" s="8"/>
      <c r="F9" s="8"/>
      <c r="G9" s="8"/>
      <c r="H9" s="8"/>
      <c r="I9" s="8"/>
      <c r="J9" s="8"/>
      <c r="K9" s="8"/>
      <c r="L9" s="8"/>
      <c r="M9" s="8"/>
      <c r="N9" s="8"/>
    </row>
    <row r="10" ht="15.75" spans="2:14">
      <c r="B10" s="60" t="s">
        <v>495</v>
      </c>
      <c r="C10" s="60" t="s">
        <v>510</v>
      </c>
      <c r="D10" s="61" t="s">
        <v>511</v>
      </c>
      <c r="E10" s="61" t="s">
        <v>512</v>
      </c>
      <c r="F10" s="61" t="s">
        <v>513</v>
      </c>
      <c r="G10" s="60" t="s">
        <v>514</v>
      </c>
      <c r="H10" s="60" t="s">
        <v>515</v>
      </c>
      <c r="I10" s="73"/>
      <c r="J10" s="73"/>
      <c r="K10" s="73"/>
      <c r="L10" s="73"/>
      <c r="M10" s="73"/>
      <c r="N10" s="73"/>
    </row>
    <row r="11" ht="15.75" spans="2:14">
      <c r="B11" s="62"/>
      <c r="C11" s="62"/>
      <c r="D11" s="63" t="s">
        <v>516</v>
      </c>
      <c r="E11" s="64" t="s">
        <v>517</v>
      </c>
      <c r="F11" s="64" t="s">
        <v>518</v>
      </c>
      <c r="G11" s="62"/>
      <c r="H11" s="62"/>
      <c r="I11" s="73"/>
      <c r="J11" s="73"/>
      <c r="K11" s="73"/>
      <c r="L11" s="73"/>
      <c r="M11" s="73"/>
      <c r="N11" s="73"/>
    </row>
    <row r="12" ht="16.5" spans="2:14">
      <c r="B12" s="65"/>
      <c r="C12" s="65"/>
      <c r="D12" s="66" t="s">
        <v>519</v>
      </c>
      <c r="E12" s="67"/>
      <c r="F12" s="67"/>
      <c r="G12" s="65"/>
      <c r="H12" s="65"/>
      <c r="I12" s="73"/>
      <c r="J12" s="73"/>
      <c r="K12" s="73"/>
      <c r="L12" s="73"/>
      <c r="M12" s="73"/>
      <c r="N12" s="73"/>
    </row>
    <row r="13" ht="19.5" spans="2:14">
      <c r="B13" s="68" t="s">
        <v>284</v>
      </c>
      <c r="C13" s="69" t="s">
        <v>520</v>
      </c>
      <c r="D13" s="29">
        <v>80</v>
      </c>
      <c r="E13" s="29">
        <v>93</v>
      </c>
      <c r="F13" s="70">
        <f>(0.8*D13)+(0.2*E13)</f>
        <v>82.6</v>
      </c>
      <c r="G13" s="29">
        <v>70</v>
      </c>
      <c r="H13" s="29" t="s">
        <v>521</v>
      </c>
      <c r="I13" s="73"/>
      <c r="J13" s="73"/>
      <c r="K13" s="73"/>
      <c r="L13" s="73"/>
      <c r="M13" s="73"/>
      <c r="N13" s="73"/>
    </row>
    <row r="14" ht="19.5" spans="2:14">
      <c r="B14" s="68" t="s">
        <v>285</v>
      </c>
      <c r="C14" s="69" t="s">
        <v>522</v>
      </c>
      <c r="D14" s="29">
        <v>83</v>
      </c>
      <c r="E14" s="29">
        <v>92</v>
      </c>
      <c r="F14" s="70">
        <f>(0.8*D14)+(0.2*E14)</f>
        <v>84.8</v>
      </c>
      <c r="G14" s="29">
        <v>70</v>
      </c>
      <c r="H14" s="29" t="s">
        <v>521</v>
      </c>
      <c r="I14" s="73"/>
      <c r="J14" s="73"/>
      <c r="K14" s="73"/>
      <c r="L14" s="73"/>
      <c r="M14" s="73"/>
      <c r="N14" s="73"/>
    </row>
    <row r="15" ht="19.5" spans="2:14">
      <c r="B15" s="68" t="s">
        <v>279</v>
      </c>
      <c r="C15" s="69" t="s">
        <v>522</v>
      </c>
      <c r="D15" s="29">
        <v>93</v>
      </c>
      <c r="E15" s="29">
        <v>88</v>
      </c>
      <c r="F15" s="70">
        <f>(0.8*D15)+(0.2*E15)</f>
        <v>92</v>
      </c>
      <c r="G15" s="29">
        <v>70</v>
      </c>
      <c r="H15" s="29" t="s">
        <v>521</v>
      </c>
      <c r="I15" s="73"/>
      <c r="J15" s="73"/>
      <c r="K15" s="73"/>
      <c r="L15" s="73"/>
      <c r="M15" s="73"/>
      <c r="N15" s="73"/>
    </row>
    <row r="16" ht="19.5" spans="2:14">
      <c r="B16" s="68" t="s">
        <v>286</v>
      </c>
      <c r="C16" s="69" t="s">
        <v>523</v>
      </c>
      <c r="D16" s="29">
        <v>71</v>
      </c>
      <c r="E16" s="29">
        <v>88</v>
      </c>
      <c r="F16" s="70">
        <f>(0.8*D16)+(0.2*E16)</f>
        <v>74.4</v>
      </c>
      <c r="G16" s="29">
        <v>70</v>
      </c>
      <c r="H16" s="29" t="s">
        <v>521</v>
      </c>
      <c r="I16" s="73"/>
      <c r="J16" s="73"/>
      <c r="K16" s="73"/>
      <c r="L16" s="73"/>
      <c r="M16" s="73"/>
      <c r="N16" s="73"/>
    </row>
    <row r="17" ht="19.5" spans="2:8">
      <c r="B17" s="68" t="s">
        <v>44</v>
      </c>
      <c r="C17" s="69" t="s">
        <v>524</v>
      </c>
      <c r="D17" s="29">
        <v>72</v>
      </c>
      <c r="E17" s="29">
        <v>92</v>
      </c>
      <c r="F17" s="70">
        <f>(0.8*D17)+(0.2*E17)</f>
        <v>76</v>
      </c>
      <c r="G17" s="29">
        <v>70</v>
      </c>
      <c r="H17" s="29" t="s">
        <v>521</v>
      </c>
    </row>
    <row r="19" ht="15.75" spans="4:8">
      <c r="D19" s="71"/>
      <c r="E19" s="71"/>
      <c r="F19" s="71"/>
      <c r="G19" s="71"/>
      <c r="H19" s="71"/>
    </row>
  </sheetData>
  <mergeCells count="16">
    <mergeCell ref="A1:M1"/>
    <mergeCell ref="A2:M2"/>
    <mergeCell ref="A3:M3"/>
    <mergeCell ref="A4:B4"/>
    <mergeCell ref="C4:I4"/>
    <mergeCell ref="J4:M4"/>
    <mergeCell ref="A5:D5"/>
    <mergeCell ref="E5:M5"/>
    <mergeCell ref="B6:N6"/>
    <mergeCell ref="B7:N7"/>
    <mergeCell ref="B8:N8"/>
    <mergeCell ref="B9:N9"/>
    <mergeCell ref="B10:B12"/>
    <mergeCell ref="C10:C12"/>
    <mergeCell ref="G10:G12"/>
    <mergeCell ref="H10:H1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topLeftCell="A17" workbookViewId="0">
      <selection activeCell="J34" sqref="J34"/>
    </sheetView>
  </sheetViews>
  <sheetFormatPr defaultColWidth="9" defaultRowHeight="15"/>
  <cols>
    <col min="1" max="12" width="9.14285714285714" style="1"/>
    <col min="13" max="13" width="4.71428571428571" style="1" customWidth="1"/>
    <col min="14" max="16384" width="9.14285714285714" style="1"/>
  </cols>
  <sheetData>
    <row r="1" ht="20.25" spans="1:20">
      <c r="A1" s="2" t="s">
        <v>304</v>
      </c>
      <c r="B1" s="2"/>
      <c r="C1" s="2"/>
      <c r="D1" s="2"/>
      <c r="E1" s="2"/>
      <c r="F1" s="2"/>
      <c r="G1" s="2"/>
      <c r="H1" s="2"/>
      <c r="I1" s="2"/>
      <c r="J1" s="2"/>
      <c r="K1" s="2"/>
      <c r="L1" s="2"/>
      <c r="M1" s="2"/>
      <c r="N1" s="2"/>
      <c r="O1" s="2"/>
      <c r="P1" s="2"/>
      <c r="Q1" s="2"/>
      <c r="R1" s="2"/>
      <c r="S1" s="2"/>
      <c r="T1" s="39"/>
    </row>
    <row r="2" ht="20.25" spans="1:20">
      <c r="A2" s="2" t="s">
        <v>305</v>
      </c>
      <c r="B2" s="2"/>
      <c r="C2" s="2"/>
      <c r="D2" s="2"/>
      <c r="E2" s="2"/>
      <c r="F2" s="2"/>
      <c r="G2" s="2"/>
      <c r="H2" s="2"/>
      <c r="I2" s="2"/>
      <c r="J2" s="2"/>
      <c r="K2" s="2"/>
      <c r="L2" s="2"/>
      <c r="M2" s="2"/>
      <c r="N2" s="2"/>
      <c r="O2" s="2"/>
      <c r="P2" s="2"/>
      <c r="Q2" s="2"/>
      <c r="R2" s="2"/>
      <c r="S2" s="2"/>
      <c r="T2" s="39"/>
    </row>
    <row r="3" ht="20.25" spans="1:20">
      <c r="A3" s="3" t="s">
        <v>504</v>
      </c>
      <c r="B3" s="3"/>
      <c r="C3" s="3"/>
      <c r="D3" s="3"/>
      <c r="E3" s="3"/>
      <c r="F3" s="3"/>
      <c r="G3" s="3"/>
      <c r="H3" s="3"/>
      <c r="I3" s="3"/>
      <c r="J3" s="3"/>
      <c r="K3" s="3"/>
      <c r="L3" s="3"/>
      <c r="M3" s="3"/>
      <c r="N3" s="3"/>
      <c r="O3" s="3"/>
      <c r="P3" s="3"/>
      <c r="Q3" s="3"/>
      <c r="R3" s="3"/>
      <c r="S3" s="3"/>
      <c r="T3" s="39"/>
    </row>
    <row r="4" ht="20.25" spans="1:20">
      <c r="A4" s="4" t="s">
        <v>307</v>
      </c>
      <c r="B4" s="4"/>
      <c r="C4" s="4"/>
      <c r="D4" s="4"/>
      <c r="E4" s="4"/>
      <c r="F4" s="4"/>
      <c r="G4" s="2" t="s">
        <v>505</v>
      </c>
      <c r="H4" s="2"/>
      <c r="I4" s="2"/>
      <c r="J4" s="2"/>
      <c r="K4" s="2"/>
      <c r="L4" s="2"/>
      <c r="M4" s="2"/>
      <c r="N4" s="2"/>
      <c r="O4" s="2"/>
      <c r="P4" s="2"/>
      <c r="Q4" s="2" t="s">
        <v>476</v>
      </c>
      <c r="R4" s="2"/>
      <c r="S4" s="2"/>
      <c r="T4" s="2"/>
    </row>
    <row r="5" ht="15.75" spans="1:17">
      <c r="A5" s="5" t="s">
        <v>31</v>
      </c>
      <c r="B5" s="5"/>
      <c r="C5" s="5"/>
      <c r="D5" s="5"/>
      <c r="E5" s="5"/>
      <c r="F5" s="5"/>
      <c r="G5" s="5"/>
      <c r="H5" s="5"/>
      <c r="I5" s="5"/>
      <c r="J5" s="6"/>
      <c r="K5" s="6"/>
      <c r="L5" s="6"/>
      <c r="M5" s="6"/>
      <c r="N5" s="6"/>
      <c r="O5" s="37"/>
      <c r="P5" s="37"/>
      <c r="Q5" s="37"/>
    </row>
    <row r="6" ht="18.75" spans="1:17">
      <c r="A6" s="6"/>
      <c r="B6" s="6"/>
      <c r="C6" s="6"/>
      <c r="D6" s="7"/>
      <c r="E6" s="8" t="s">
        <v>525</v>
      </c>
      <c r="F6" s="8"/>
      <c r="G6" s="8"/>
      <c r="H6" s="8"/>
      <c r="I6" s="8"/>
      <c r="J6" s="8"/>
      <c r="K6" s="8"/>
      <c r="L6" s="7"/>
      <c r="M6" s="7"/>
      <c r="N6" s="7"/>
      <c r="O6" s="10"/>
      <c r="P6" s="37"/>
      <c r="Q6" s="37"/>
    </row>
    <row r="7" ht="18.75" spans="1:17">
      <c r="A7" s="6"/>
      <c r="B7" s="6"/>
      <c r="C7" s="6"/>
      <c r="D7" s="7"/>
      <c r="E7" s="8" t="s">
        <v>526</v>
      </c>
      <c r="F7" s="8"/>
      <c r="G7" s="8"/>
      <c r="H7" s="8"/>
      <c r="I7" s="8"/>
      <c r="J7" s="8"/>
      <c r="K7" s="8"/>
      <c r="L7" s="8"/>
      <c r="M7" s="8"/>
      <c r="N7" s="7"/>
      <c r="O7" s="10"/>
      <c r="P7" s="37"/>
      <c r="Q7" s="37"/>
    </row>
    <row r="8" ht="18.75" spans="1:17">
      <c r="A8" s="6"/>
      <c r="B8" s="6"/>
      <c r="C8" s="6"/>
      <c r="D8" s="7"/>
      <c r="E8" s="9" t="s">
        <v>527</v>
      </c>
      <c r="F8" s="7"/>
      <c r="G8" s="7"/>
      <c r="H8" s="7"/>
      <c r="I8" s="7"/>
      <c r="J8" s="7"/>
      <c r="K8" s="7"/>
      <c r="L8" s="7"/>
      <c r="M8" s="7"/>
      <c r="N8" s="7"/>
      <c r="O8" s="10"/>
      <c r="P8" s="37"/>
      <c r="Q8" s="37"/>
    </row>
    <row r="9" ht="18.75" spans="4:15">
      <c r="D9" s="10"/>
      <c r="E9" s="9" t="s">
        <v>528</v>
      </c>
      <c r="F9" s="10"/>
      <c r="G9" s="10"/>
      <c r="H9" s="10"/>
      <c r="I9" s="10"/>
      <c r="J9" s="10"/>
      <c r="K9" s="10"/>
      <c r="L9" s="10"/>
      <c r="M9" s="10"/>
      <c r="N9" s="10"/>
      <c r="O9" s="10"/>
    </row>
    <row r="10" ht="18.75" customHeight="1" spans="4:15">
      <c r="D10" s="11" t="s">
        <v>527</v>
      </c>
      <c r="E10" s="11"/>
      <c r="F10" s="11"/>
      <c r="G10" s="11"/>
      <c r="H10" s="11"/>
      <c r="I10" s="11"/>
      <c r="J10" s="11"/>
      <c r="K10" s="11"/>
      <c r="L10" s="11"/>
      <c r="M10" s="11"/>
      <c r="N10" s="10"/>
      <c r="O10" s="10"/>
    </row>
    <row r="12" ht="15.75" customHeight="1" spans="2:19">
      <c r="B12" s="12" t="s">
        <v>529</v>
      </c>
      <c r="C12" s="12"/>
      <c r="D12" s="12"/>
      <c r="E12" s="12"/>
      <c r="F12" s="12"/>
      <c r="G12" s="12"/>
      <c r="H12" s="12"/>
      <c r="I12" s="12"/>
      <c r="J12" s="12"/>
      <c r="K12" s="12"/>
      <c r="L12" s="12"/>
      <c r="M12" s="12"/>
      <c r="N12" s="12"/>
      <c r="O12" s="12"/>
      <c r="P12" s="12"/>
      <c r="Q12" s="12"/>
      <c r="R12" s="12"/>
      <c r="S12" s="12"/>
    </row>
    <row r="13" customHeight="1" spans="2:19">
      <c r="B13" s="13" t="s">
        <v>530</v>
      </c>
      <c r="C13" s="14"/>
      <c r="D13" s="14"/>
      <c r="E13" s="14"/>
      <c r="F13" s="14"/>
      <c r="G13" s="14"/>
      <c r="H13" s="14"/>
      <c r="I13" s="14"/>
      <c r="J13" s="14"/>
      <c r="K13" s="14"/>
      <c r="L13" s="14"/>
      <c r="M13" s="14"/>
      <c r="N13" s="14"/>
      <c r="O13" s="14"/>
      <c r="P13" s="14"/>
      <c r="Q13" s="14"/>
      <c r="R13" s="14"/>
      <c r="S13" s="40"/>
    </row>
    <row r="14" ht="13.5" customHeight="1" spans="2:19">
      <c r="B14" s="15"/>
      <c r="C14" s="15"/>
      <c r="D14" s="15"/>
      <c r="E14" s="15"/>
      <c r="F14" s="15"/>
      <c r="G14" s="15"/>
      <c r="H14" s="15"/>
      <c r="I14" s="15"/>
      <c r="J14" s="15"/>
      <c r="K14" s="15"/>
      <c r="L14" s="15"/>
      <c r="M14" s="15"/>
      <c r="N14" s="15"/>
      <c r="O14" s="15"/>
      <c r="P14" s="15"/>
      <c r="Q14" s="15"/>
      <c r="R14" s="15"/>
      <c r="S14" s="15"/>
    </row>
    <row r="15" ht="31.5" customHeight="1" spans="2:19">
      <c r="B15" s="16" t="s">
        <v>531</v>
      </c>
      <c r="C15" s="16"/>
      <c r="D15" s="16" t="s">
        <v>532</v>
      </c>
      <c r="E15" s="16"/>
      <c r="F15" s="16"/>
      <c r="G15" s="16"/>
      <c r="H15" s="16"/>
      <c r="I15" s="16"/>
      <c r="J15" s="16"/>
      <c r="K15" s="16"/>
      <c r="L15" s="16"/>
      <c r="M15" s="16"/>
      <c r="N15" s="16"/>
      <c r="O15" s="16"/>
      <c r="P15" s="16" t="s">
        <v>533</v>
      </c>
      <c r="Q15" s="16"/>
      <c r="R15" s="16"/>
      <c r="S15" s="16"/>
    </row>
    <row r="16" spans="2:19">
      <c r="B16" s="17"/>
      <c r="C16" s="17"/>
      <c r="D16" s="18" t="s">
        <v>534</v>
      </c>
      <c r="E16" s="18" t="s">
        <v>535</v>
      </c>
      <c r="F16" s="18" t="s">
        <v>536</v>
      </c>
      <c r="G16" s="18" t="s">
        <v>537</v>
      </c>
      <c r="H16" s="18" t="s">
        <v>538</v>
      </c>
      <c r="I16" s="18" t="s">
        <v>539</v>
      </c>
      <c r="J16" s="18" t="s">
        <v>540</v>
      </c>
      <c r="K16" s="18" t="s">
        <v>541</v>
      </c>
      <c r="L16" s="18" t="s">
        <v>542</v>
      </c>
      <c r="M16" s="18" t="s">
        <v>543</v>
      </c>
      <c r="N16" s="18" t="s">
        <v>544</v>
      </c>
      <c r="O16" s="18" t="s">
        <v>545</v>
      </c>
      <c r="P16" s="18" t="s">
        <v>546</v>
      </c>
      <c r="Q16" s="18" t="s">
        <v>547</v>
      </c>
      <c r="R16" s="18" t="s">
        <v>548</v>
      </c>
      <c r="S16" s="18" t="s">
        <v>549</v>
      </c>
    </row>
    <row r="17" spans="2:19">
      <c r="B17" s="17" t="s">
        <v>550</v>
      </c>
      <c r="C17" s="17"/>
      <c r="D17" s="19">
        <v>3</v>
      </c>
      <c r="E17" s="20">
        <v>2</v>
      </c>
      <c r="F17" s="20" t="s">
        <v>551</v>
      </c>
      <c r="G17" s="20" t="s">
        <v>551</v>
      </c>
      <c r="H17" s="20" t="s">
        <v>551</v>
      </c>
      <c r="I17" s="20">
        <v>3</v>
      </c>
      <c r="J17" s="20">
        <v>3</v>
      </c>
      <c r="K17" s="20" t="s">
        <v>551</v>
      </c>
      <c r="L17" s="20" t="s">
        <v>551</v>
      </c>
      <c r="M17" s="20" t="s">
        <v>551</v>
      </c>
      <c r="N17" s="20" t="s">
        <v>551</v>
      </c>
      <c r="O17" s="20">
        <v>3</v>
      </c>
      <c r="P17" s="20">
        <v>3</v>
      </c>
      <c r="Q17" s="41">
        <v>2</v>
      </c>
      <c r="R17" s="39"/>
      <c r="S17" s="39"/>
    </row>
    <row r="18" spans="2:19">
      <c r="B18" s="17" t="s">
        <v>552</v>
      </c>
      <c r="C18" s="17"/>
      <c r="D18" s="20">
        <v>2</v>
      </c>
      <c r="E18" s="19">
        <v>2</v>
      </c>
      <c r="F18" s="20" t="s">
        <v>551</v>
      </c>
      <c r="G18" s="20">
        <v>2</v>
      </c>
      <c r="H18" s="19" t="s">
        <v>551</v>
      </c>
      <c r="I18" s="20" t="s">
        <v>551</v>
      </c>
      <c r="J18" s="20">
        <v>3</v>
      </c>
      <c r="K18" s="20" t="s">
        <v>551</v>
      </c>
      <c r="L18" s="20">
        <v>3</v>
      </c>
      <c r="M18" s="20">
        <v>2</v>
      </c>
      <c r="N18" s="20" t="s">
        <v>551</v>
      </c>
      <c r="O18" s="20">
        <v>2</v>
      </c>
      <c r="P18" s="20">
        <v>3</v>
      </c>
      <c r="Q18" s="41">
        <v>2</v>
      </c>
      <c r="R18" s="39"/>
      <c r="S18" s="39"/>
    </row>
    <row r="19" spans="2:19">
      <c r="B19" s="17" t="s">
        <v>553</v>
      </c>
      <c r="C19" s="17"/>
      <c r="D19" s="19">
        <v>3</v>
      </c>
      <c r="E19" s="20">
        <v>2</v>
      </c>
      <c r="F19" s="20" t="s">
        <v>551</v>
      </c>
      <c r="G19" s="20">
        <v>2</v>
      </c>
      <c r="H19" s="20" t="s">
        <v>551</v>
      </c>
      <c r="I19" s="20" t="s">
        <v>551</v>
      </c>
      <c r="J19" s="20">
        <v>2</v>
      </c>
      <c r="K19" s="20" t="s">
        <v>551</v>
      </c>
      <c r="L19" s="20">
        <v>3</v>
      </c>
      <c r="M19" s="20">
        <v>2</v>
      </c>
      <c r="N19" s="20" t="s">
        <v>551</v>
      </c>
      <c r="O19" s="20">
        <v>2</v>
      </c>
      <c r="P19" s="20">
        <v>3</v>
      </c>
      <c r="Q19" s="41">
        <v>2</v>
      </c>
      <c r="R19" s="39"/>
      <c r="S19" s="39"/>
    </row>
    <row r="20" spans="2:19">
      <c r="B20" s="17" t="s">
        <v>554</v>
      </c>
      <c r="C20" s="17"/>
      <c r="D20" s="19">
        <v>3</v>
      </c>
      <c r="E20" s="20">
        <v>2</v>
      </c>
      <c r="F20" s="20" t="s">
        <v>551</v>
      </c>
      <c r="G20" s="20" t="s">
        <v>551</v>
      </c>
      <c r="H20" s="20" t="s">
        <v>551</v>
      </c>
      <c r="I20" s="20" t="s">
        <v>551</v>
      </c>
      <c r="J20" s="20">
        <v>2</v>
      </c>
      <c r="K20" s="20" t="s">
        <v>551</v>
      </c>
      <c r="L20" s="20">
        <v>3</v>
      </c>
      <c r="M20" s="20">
        <v>2</v>
      </c>
      <c r="N20" s="20" t="s">
        <v>551</v>
      </c>
      <c r="O20" s="20">
        <v>2</v>
      </c>
      <c r="P20" s="20">
        <v>3</v>
      </c>
      <c r="Q20" s="41">
        <v>2</v>
      </c>
      <c r="R20" s="39"/>
      <c r="S20" s="39"/>
    </row>
    <row r="21" spans="2:19">
      <c r="B21" s="17" t="s">
        <v>555</v>
      </c>
      <c r="C21" s="17"/>
      <c r="D21" s="19">
        <v>3</v>
      </c>
      <c r="E21" s="20">
        <v>2</v>
      </c>
      <c r="F21" s="20">
        <v>2</v>
      </c>
      <c r="G21" s="20" t="s">
        <v>551</v>
      </c>
      <c r="H21" s="20" t="s">
        <v>551</v>
      </c>
      <c r="I21" s="20" t="s">
        <v>551</v>
      </c>
      <c r="J21" s="20">
        <v>2</v>
      </c>
      <c r="K21" s="20" t="s">
        <v>551</v>
      </c>
      <c r="L21" s="20">
        <v>3</v>
      </c>
      <c r="M21" s="20">
        <v>2</v>
      </c>
      <c r="N21" s="20" t="s">
        <v>551</v>
      </c>
      <c r="O21" s="20">
        <v>2</v>
      </c>
      <c r="P21" s="20">
        <v>3</v>
      </c>
      <c r="Q21" s="41">
        <v>2</v>
      </c>
      <c r="R21" s="39"/>
      <c r="S21" s="39"/>
    </row>
    <row r="22" spans="2:19">
      <c r="B22" s="17" t="s">
        <v>556</v>
      </c>
      <c r="C22" s="17"/>
      <c r="D22" s="19">
        <f>AVERAGE(D17:D21)</f>
        <v>2.8</v>
      </c>
      <c r="E22" s="19">
        <f t="shared" ref="E22:O22" si="0">AVERAGE(E17:E21)</f>
        <v>2</v>
      </c>
      <c r="F22" s="19">
        <f t="shared" si="0"/>
        <v>2</v>
      </c>
      <c r="G22" s="19">
        <f t="shared" si="0"/>
        <v>2</v>
      </c>
      <c r="H22" s="19"/>
      <c r="I22" s="19">
        <f t="shared" si="0"/>
        <v>3</v>
      </c>
      <c r="J22" s="19">
        <f t="shared" si="0"/>
        <v>2.4</v>
      </c>
      <c r="K22" s="20" t="s">
        <v>551</v>
      </c>
      <c r="L22" s="19">
        <f t="shared" si="0"/>
        <v>3</v>
      </c>
      <c r="M22" s="19">
        <f t="shared" si="0"/>
        <v>2</v>
      </c>
      <c r="N22" s="20" t="s">
        <v>551</v>
      </c>
      <c r="O22" s="19">
        <f t="shared" si="0"/>
        <v>2.2</v>
      </c>
      <c r="P22" s="20">
        <v>3</v>
      </c>
      <c r="Q22" s="41">
        <v>2</v>
      </c>
      <c r="R22" s="39"/>
      <c r="S22" s="39"/>
    </row>
    <row r="23" spans="2:19">
      <c r="B23" s="21"/>
      <c r="C23" s="21"/>
      <c r="D23" s="22"/>
      <c r="E23" s="23"/>
      <c r="F23" s="23"/>
      <c r="G23" s="23"/>
      <c r="H23" s="23"/>
      <c r="I23" s="23"/>
      <c r="J23" s="22"/>
      <c r="K23" s="23"/>
      <c r="L23" s="22"/>
      <c r="M23" s="22"/>
      <c r="N23" s="23"/>
      <c r="O23" s="22"/>
      <c r="P23" s="22"/>
      <c r="Q23" s="42"/>
      <c r="R23" s="42"/>
      <c r="S23" s="42"/>
    </row>
    <row r="24" ht="15.75" customHeight="1" spans="2:19">
      <c r="B24" s="24" t="s">
        <v>529</v>
      </c>
      <c r="C24" s="25"/>
      <c r="D24" s="25"/>
      <c r="E24" s="25"/>
      <c r="F24" s="25"/>
      <c r="G24" s="25"/>
      <c r="H24" s="25"/>
      <c r="I24" s="25"/>
      <c r="J24" s="25"/>
      <c r="K24" s="25"/>
      <c r="L24" s="25"/>
      <c r="M24" s="25"/>
      <c r="N24" s="25"/>
      <c r="O24" s="25"/>
      <c r="P24" s="25"/>
      <c r="Q24" s="25"/>
      <c r="R24" s="25"/>
      <c r="S24" s="43"/>
    </row>
    <row r="25" customHeight="1" spans="2:19">
      <c r="B25" s="13" t="s">
        <v>530</v>
      </c>
      <c r="C25" s="14"/>
      <c r="D25" s="14"/>
      <c r="E25" s="14"/>
      <c r="F25" s="14"/>
      <c r="G25" s="14"/>
      <c r="H25" s="14"/>
      <c r="I25" s="14"/>
      <c r="J25" s="14"/>
      <c r="K25" s="14"/>
      <c r="L25" s="14"/>
      <c r="M25" s="14"/>
      <c r="N25" s="14"/>
      <c r="O25" s="14"/>
      <c r="P25" s="14"/>
      <c r="Q25" s="14"/>
      <c r="R25" s="14"/>
      <c r="S25" s="40"/>
    </row>
    <row r="26" spans="2:19">
      <c r="B26" s="26"/>
      <c r="C26" s="27"/>
      <c r="D26" s="27"/>
      <c r="E26" s="27"/>
      <c r="F26" s="27"/>
      <c r="G26" s="27"/>
      <c r="H26" s="27"/>
      <c r="I26" s="27"/>
      <c r="J26" s="27"/>
      <c r="K26" s="27"/>
      <c r="L26" s="27"/>
      <c r="M26" s="27"/>
      <c r="N26" s="27"/>
      <c r="O26" s="27"/>
      <c r="P26" s="27"/>
      <c r="Q26" s="27"/>
      <c r="R26" s="27"/>
      <c r="S26" s="44"/>
    </row>
    <row r="27" ht="31.5" customHeight="1" spans="2:19">
      <c r="B27" s="17" t="s">
        <v>531</v>
      </c>
      <c r="C27" s="28"/>
      <c r="D27" s="17" t="s">
        <v>532</v>
      </c>
      <c r="E27" s="17"/>
      <c r="F27" s="17"/>
      <c r="G27" s="17"/>
      <c r="H27" s="17"/>
      <c r="I27" s="17"/>
      <c r="J27" s="17"/>
      <c r="K27" s="17"/>
      <c r="L27" s="17"/>
      <c r="M27" s="17"/>
      <c r="N27" s="17"/>
      <c r="O27" s="17"/>
      <c r="P27" s="17" t="s">
        <v>533</v>
      </c>
      <c r="Q27" s="17"/>
      <c r="R27" s="39"/>
      <c r="S27" s="39"/>
    </row>
    <row r="28" customHeight="1" spans="2:19">
      <c r="B28" s="17"/>
      <c r="C28" s="16"/>
      <c r="D28" s="18" t="s">
        <v>534</v>
      </c>
      <c r="E28" s="18" t="s">
        <v>535</v>
      </c>
      <c r="F28" s="18" t="s">
        <v>536</v>
      </c>
      <c r="G28" s="18" t="s">
        <v>537</v>
      </c>
      <c r="H28" s="18" t="s">
        <v>538</v>
      </c>
      <c r="I28" s="18" t="s">
        <v>539</v>
      </c>
      <c r="J28" s="18" t="s">
        <v>540</v>
      </c>
      <c r="K28" s="18" t="s">
        <v>541</v>
      </c>
      <c r="L28" s="18" t="s">
        <v>542</v>
      </c>
      <c r="M28" s="18" t="s">
        <v>543</v>
      </c>
      <c r="N28" s="18" t="s">
        <v>544</v>
      </c>
      <c r="O28" s="18" t="s">
        <v>545</v>
      </c>
      <c r="P28" s="18" t="s">
        <v>546</v>
      </c>
      <c r="Q28" s="18" t="s">
        <v>547</v>
      </c>
      <c r="R28" s="18" t="s">
        <v>548</v>
      </c>
      <c r="S28" s="18" t="s">
        <v>549</v>
      </c>
    </row>
    <row r="29" ht="19.5" spans="2:19">
      <c r="B29" s="17" t="s">
        <v>550</v>
      </c>
      <c r="C29" s="29">
        <v>80</v>
      </c>
      <c r="D29" s="30">
        <f>(C29/3)*D17</f>
        <v>80</v>
      </c>
      <c r="E29" s="30">
        <f>(C29/3)*E17</f>
        <v>53.3333333333333</v>
      </c>
      <c r="F29" s="20" t="s">
        <v>551</v>
      </c>
      <c r="G29" s="20" t="s">
        <v>551</v>
      </c>
      <c r="H29" s="30"/>
      <c r="I29" s="30">
        <f>(C29/3)*I17</f>
        <v>80</v>
      </c>
      <c r="J29" s="30">
        <f>(C29/3)*J17</f>
        <v>80</v>
      </c>
      <c r="K29" s="20" t="s">
        <v>551</v>
      </c>
      <c r="L29" s="20" t="s">
        <v>551</v>
      </c>
      <c r="M29" s="20" t="s">
        <v>551</v>
      </c>
      <c r="N29" s="20" t="s">
        <v>551</v>
      </c>
      <c r="O29" s="30">
        <f>(C29/3)*O17</f>
        <v>80</v>
      </c>
      <c r="P29" s="30">
        <f>(C29/3)*P17</f>
        <v>80</v>
      </c>
      <c r="Q29" s="30">
        <f>(C29/3)*Q17</f>
        <v>53.3333333333333</v>
      </c>
      <c r="R29" s="39"/>
      <c r="S29" s="39"/>
    </row>
    <row r="30" ht="19.5" spans="2:19">
      <c r="B30" s="17" t="s">
        <v>552</v>
      </c>
      <c r="C30" s="29">
        <v>83</v>
      </c>
      <c r="D30" s="30">
        <f t="shared" ref="D30:D33" si="1">(C30/3)*D18</f>
        <v>55.3333333333333</v>
      </c>
      <c r="E30" s="30">
        <f t="shared" ref="E30:E33" si="2">(C30/3)*E18</f>
        <v>55.3333333333333</v>
      </c>
      <c r="F30" s="20" t="s">
        <v>551</v>
      </c>
      <c r="G30" s="30">
        <f>(C30/3)*G18</f>
        <v>55.3333333333333</v>
      </c>
      <c r="H30" s="20" t="s">
        <v>551</v>
      </c>
      <c r="I30" s="20" t="s">
        <v>551</v>
      </c>
      <c r="J30" s="30">
        <f t="shared" ref="J30:J33" si="3">(C30/3)*J18</f>
        <v>83</v>
      </c>
      <c r="K30" s="20" t="s">
        <v>551</v>
      </c>
      <c r="L30" s="30">
        <f>(C30/3)*L18</f>
        <v>83</v>
      </c>
      <c r="M30" s="30">
        <f>(C30/3)*M18</f>
        <v>55.3333333333333</v>
      </c>
      <c r="N30" s="20" t="s">
        <v>551</v>
      </c>
      <c r="O30" s="30">
        <f t="shared" ref="O30:O33" si="4">(C30/3)*O18</f>
        <v>55.3333333333333</v>
      </c>
      <c r="P30" s="30">
        <f t="shared" ref="P30:P33" si="5">(C30/3)*P18</f>
        <v>83</v>
      </c>
      <c r="Q30" s="30">
        <f t="shared" ref="Q30:Q33" si="6">(C30/3)*Q18</f>
        <v>55.3333333333333</v>
      </c>
      <c r="R30" s="39"/>
      <c r="S30" s="39"/>
    </row>
    <row r="31" ht="19.5" spans="2:19">
      <c r="B31" s="17" t="s">
        <v>553</v>
      </c>
      <c r="C31" s="29">
        <v>93</v>
      </c>
      <c r="D31" s="30">
        <f t="shared" si="1"/>
        <v>93</v>
      </c>
      <c r="E31" s="30">
        <f t="shared" si="2"/>
        <v>62</v>
      </c>
      <c r="F31" s="20" t="s">
        <v>551</v>
      </c>
      <c r="G31" s="30">
        <f>(C31/3)*G19</f>
        <v>62</v>
      </c>
      <c r="H31" s="20" t="s">
        <v>551</v>
      </c>
      <c r="I31" s="20" t="s">
        <v>551</v>
      </c>
      <c r="J31" s="30">
        <f t="shared" si="3"/>
        <v>62</v>
      </c>
      <c r="K31" s="20" t="s">
        <v>551</v>
      </c>
      <c r="L31" s="30">
        <f t="shared" ref="L31:L33" si="7">(C31/3)*L19</f>
        <v>93</v>
      </c>
      <c r="M31" s="30">
        <f t="shared" ref="M31:M33" si="8">(C31/3)*M19</f>
        <v>62</v>
      </c>
      <c r="N31" s="20" t="s">
        <v>551</v>
      </c>
      <c r="O31" s="30">
        <f t="shared" si="4"/>
        <v>62</v>
      </c>
      <c r="P31" s="30">
        <f t="shared" si="5"/>
        <v>93</v>
      </c>
      <c r="Q31" s="30">
        <f t="shared" si="6"/>
        <v>62</v>
      </c>
      <c r="R31" s="39"/>
      <c r="S31" s="39"/>
    </row>
    <row r="32" ht="19.5" spans="2:19">
      <c r="B32" s="17" t="s">
        <v>554</v>
      </c>
      <c r="C32" s="29">
        <v>71</v>
      </c>
      <c r="D32" s="30">
        <f t="shared" si="1"/>
        <v>71</v>
      </c>
      <c r="E32" s="30">
        <f t="shared" si="2"/>
        <v>47.3333333333333</v>
      </c>
      <c r="F32" s="20" t="s">
        <v>551</v>
      </c>
      <c r="G32" s="20" t="s">
        <v>551</v>
      </c>
      <c r="H32" s="20" t="s">
        <v>551</v>
      </c>
      <c r="I32" s="20" t="s">
        <v>551</v>
      </c>
      <c r="J32" s="30">
        <f t="shared" si="3"/>
        <v>47.3333333333333</v>
      </c>
      <c r="K32" s="20" t="s">
        <v>551</v>
      </c>
      <c r="L32" s="30">
        <f t="shared" si="7"/>
        <v>71</v>
      </c>
      <c r="M32" s="30">
        <f t="shared" si="8"/>
        <v>47.3333333333333</v>
      </c>
      <c r="N32" s="20" t="s">
        <v>551</v>
      </c>
      <c r="O32" s="30">
        <f t="shared" si="4"/>
        <v>47.3333333333333</v>
      </c>
      <c r="P32" s="30">
        <f t="shared" si="5"/>
        <v>71</v>
      </c>
      <c r="Q32" s="30">
        <f t="shared" si="6"/>
        <v>47.3333333333333</v>
      </c>
      <c r="R32" s="39"/>
      <c r="S32" s="39"/>
    </row>
    <row r="33" ht="19.5" spans="2:19">
      <c r="B33" s="17" t="s">
        <v>555</v>
      </c>
      <c r="C33" s="29">
        <v>72</v>
      </c>
      <c r="D33" s="30">
        <f t="shared" si="1"/>
        <v>72</v>
      </c>
      <c r="E33" s="30">
        <f t="shared" si="2"/>
        <v>48</v>
      </c>
      <c r="F33" s="30">
        <f>(C33/3)*F21</f>
        <v>48</v>
      </c>
      <c r="G33" s="20" t="s">
        <v>551</v>
      </c>
      <c r="H33" s="20" t="s">
        <v>551</v>
      </c>
      <c r="I33" s="20" t="s">
        <v>551</v>
      </c>
      <c r="J33" s="30">
        <f t="shared" si="3"/>
        <v>48</v>
      </c>
      <c r="K33" s="20" t="s">
        <v>551</v>
      </c>
      <c r="L33" s="30">
        <f t="shared" si="7"/>
        <v>72</v>
      </c>
      <c r="M33" s="30">
        <f t="shared" si="8"/>
        <v>48</v>
      </c>
      <c r="N33" s="20" t="s">
        <v>551</v>
      </c>
      <c r="O33" s="30">
        <f t="shared" si="4"/>
        <v>48</v>
      </c>
      <c r="P33" s="30">
        <f t="shared" si="5"/>
        <v>72</v>
      </c>
      <c r="Q33" s="30">
        <f t="shared" si="6"/>
        <v>48</v>
      </c>
      <c r="R33" s="39"/>
      <c r="S33" s="39"/>
    </row>
    <row r="34" spans="2:19">
      <c r="B34" s="17" t="s">
        <v>556</v>
      </c>
      <c r="C34" s="17"/>
      <c r="D34" s="31">
        <f>AVERAGE(D29:D32)</f>
        <v>74.8333333333333</v>
      </c>
      <c r="E34" s="31">
        <f t="shared" ref="E34:Q34" si="9">AVERAGE(E29:E32)</f>
        <v>54.5</v>
      </c>
      <c r="F34" s="30">
        <v>48</v>
      </c>
      <c r="G34" s="31">
        <f t="shared" si="9"/>
        <v>58.6666666666667</v>
      </c>
      <c r="H34" s="20" t="s">
        <v>551</v>
      </c>
      <c r="I34" s="31">
        <f t="shared" si="9"/>
        <v>80</v>
      </c>
      <c r="J34" s="31">
        <f t="shared" si="9"/>
        <v>68.0833333333333</v>
      </c>
      <c r="K34" s="20" t="s">
        <v>551</v>
      </c>
      <c r="L34" s="31">
        <f t="shared" si="9"/>
        <v>82.3333333333333</v>
      </c>
      <c r="M34" s="31">
        <f t="shared" si="9"/>
        <v>54.8888888888889</v>
      </c>
      <c r="N34" s="20" t="s">
        <v>551</v>
      </c>
      <c r="O34" s="31">
        <f t="shared" si="9"/>
        <v>61.1666666666667</v>
      </c>
      <c r="P34" s="31">
        <f t="shared" si="9"/>
        <v>81.75</v>
      </c>
      <c r="Q34" s="31">
        <f t="shared" si="9"/>
        <v>54.5</v>
      </c>
      <c r="R34" s="39"/>
      <c r="S34" s="39"/>
    </row>
    <row r="35" spans="2:17">
      <c r="B35" s="21"/>
      <c r="C35" s="21"/>
      <c r="D35" s="32"/>
      <c r="E35" s="33"/>
      <c r="F35" s="33"/>
      <c r="G35" s="33"/>
      <c r="H35" s="33"/>
      <c r="I35" s="33"/>
      <c r="J35" s="38"/>
      <c r="K35" s="33"/>
      <c r="L35" s="38"/>
      <c r="M35" s="38"/>
      <c r="N35" s="33"/>
      <c r="O35" s="38"/>
      <c r="P35" s="38"/>
      <c r="Q35" s="38"/>
    </row>
    <row r="36" spans="2:17">
      <c r="B36" s="21"/>
      <c r="C36" s="21"/>
      <c r="D36" s="32"/>
      <c r="E36" s="33"/>
      <c r="F36" s="33"/>
      <c r="G36" s="33"/>
      <c r="H36" s="33"/>
      <c r="I36" s="33"/>
      <c r="J36" s="38"/>
      <c r="K36" s="33"/>
      <c r="L36" s="38"/>
      <c r="M36" s="38"/>
      <c r="N36" s="33"/>
      <c r="O36" s="38"/>
      <c r="P36" s="38"/>
      <c r="Q36" s="38"/>
    </row>
    <row r="37" spans="2:17">
      <c r="B37" s="21"/>
      <c r="C37" s="21"/>
      <c r="D37" s="32"/>
      <c r="E37" s="33"/>
      <c r="F37" s="33"/>
      <c r="G37" s="33"/>
      <c r="H37" s="33"/>
      <c r="I37" s="33"/>
      <c r="J37" s="38"/>
      <c r="K37" s="33"/>
      <c r="L37" s="38"/>
      <c r="M37" s="38"/>
      <c r="N37" s="33"/>
      <c r="O37" s="38"/>
      <c r="P37" s="38"/>
      <c r="Q37" s="38"/>
    </row>
    <row r="38" ht="12.75" customHeight="1" spans="2:19">
      <c r="B38" s="34" t="s">
        <v>557</v>
      </c>
      <c r="C38" s="34"/>
      <c r="D38" s="34"/>
      <c r="E38" s="34"/>
      <c r="F38" s="34"/>
      <c r="G38" s="34"/>
      <c r="H38" s="34"/>
      <c r="I38" s="34"/>
      <c r="J38" s="34"/>
      <c r="K38" s="34"/>
      <c r="L38" s="34"/>
      <c r="M38" s="34"/>
      <c r="N38" s="34"/>
      <c r="O38" s="34"/>
      <c r="P38" s="34"/>
      <c r="Q38" s="34"/>
      <c r="R38" s="34"/>
      <c r="S38" s="34"/>
    </row>
    <row r="39" spans="2:19">
      <c r="B39" s="34"/>
      <c r="C39" s="34"/>
      <c r="D39" s="34"/>
      <c r="E39" s="34"/>
      <c r="F39" s="34"/>
      <c r="G39" s="34"/>
      <c r="H39" s="34"/>
      <c r="I39" s="34"/>
      <c r="J39" s="34"/>
      <c r="K39" s="34"/>
      <c r="L39" s="34"/>
      <c r="M39" s="34"/>
      <c r="N39" s="34"/>
      <c r="O39" s="34"/>
      <c r="P39" s="34"/>
      <c r="Q39" s="34"/>
      <c r="R39" s="34"/>
      <c r="S39" s="34"/>
    </row>
    <row r="40" spans="2:19">
      <c r="B40" s="34"/>
      <c r="C40" s="34"/>
      <c r="D40" s="34"/>
      <c r="E40" s="34"/>
      <c r="F40" s="34"/>
      <c r="G40" s="34"/>
      <c r="H40" s="34"/>
      <c r="I40" s="34"/>
      <c r="J40" s="34"/>
      <c r="K40" s="34"/>
      <c r="L40" s="34"/>
      <c r="M40" s="34"/>
      <c r="N40" s="34"/>
      <c r="O40" s="34"/>
      <c r="P40" s="34"/>
      <c r="Q40" s="34"/>
      <c r="R40" s="34"/>
      <c r="S40" s="34"/>
    </row>
    <row r="41" spans="2:19">
      <c r="B41" s="34"/>
      <c r="C41" s="34"/>
      <c r="D41" s="34"/>
      <c r="E41" s="34"/>
      <c r="F41" s="34"/>
      <c r="G41" s="34"/>
      <c r="H41" s="34"/>
      <c r="I41" s="34"/>
      <c r="J41" s="34"/>
      <c r="K41" s="34"/>
      <c r="L41" s="34"/>
      <c r="M41" s="34"/>
      <c r="N41" s="34"/>
      <c r="O41" s="34"/>
      <c r="P41" s="34"/>
      <c r="Q41" s="34"/>
      <c r="R41" s="34"/>
      <c r="S41" s="34"/>
    </row>
    <row r="42" spans="2:19">
      <c r="B42" s="34"/>
      <c r="C42" s="34"/>
      <c r="D42" s="34"/>
      <c r="E42" s="34"/>
      <c r="F42" s="34"/>
      <c r="G42" s="34"/>
      <c r="H42" s="34"/>
      <c r="I42" s="34"/>
      <c r="J42" s="34"/>
      <c r="K42" s="34"/>
      <c r="L42" s="34"/>
      <c r="M42" s="34"/>
      <c r="N42" s="34"/>
      <c r="O42" s="34"/>
      <c r="P42" s="34"/>
      <c r="Q42" s="34"/>
      <c r="R42" s="34"/>
      <c r="S42" s="34"/>
    </row>
    <row r="43" spans="2:19">
      <c r="B43" s="34"/>
      <c r="C43" s="34"/>
      <c r="D43" s="34"/>
      <c r="E43" s="34"/>
      <c r="F43" s="34"/>
      <c r="G43" s="34"/>
      <c r="H43" s="34"/>
      <c r="I43" s="34"/>
      <c r="J43" s="34"/>
      <c r="K43" s="34"/>
      <c r="L43" s="34"/>
      <c r="M43" s="34"/>
      <c r="N43" s="34"/>
      <c r="O43" s="34"/>
      <c r="P43" s="34"/>
      <c r="Q43" s="34"/>
      <c r="R43" s="34"/>
      <c r="S43" s="34"/>
    </row>
    <row r="44" spans="2:19">
      <c r="B44" s="34"/>
      <c r="C44" s="34"/>
      <c r="D44" s="34"/>
      <c r="E44" s="34"/>
      <c r="F44" s="34"/>
      <c r="G44" s="34"/>
      <c r="H44" s="34"/>
      <c r="I44" s="34"/>
      <c r="J44" s="34"/>
      <c r="K44" s="34"/>
      <c r="L44" s="34"/>
      <c r="M44" s="34"/>
      <c r="N44" s="34"/>
      <c r="O44" s="34"/>
      <c r="P44" s="34"/>
      <c r="Q44" s="34"/>
      <c r="R44" s="34"/>
      <c r="S44" s="34"/>
    </row>
    <row r="45" spans="2:19">
      <c r="B45" s="34"/>
      <c r="C45" s="34"/>
      <c r="D45" s="34"/>
      <c r="E45" s="34"/>
      <c r="F45" s="34"/>
      <c r="G45" s="34"/>
      <c r="H45" s="34"/>
      <c r="I45" s="34"/>
      <c r="J45" s="34"/>
      <c r="K45" s="34"/>
      <c r="L45" s="34"/>
      <c r="M45" s="34"/>
      <c r="N45" s="34"/>
      <c r="O45" s="34"/>
      <c r="P45" s="34"/>
      <c r="Q45" s="34"/>
      <c r="R45" s="34"/>
      <c r="S45" s="34"/>
    </row>
    <row r="46" spans="2:19">
      <c r="B46" s="34"/>
      <c r="C46" s="34"/>
      <c r="D46" s="34"/>
      <c r="E46" s="34"/>
      <c r="F46" s="34"/>
      <c r="G46" s="34"/>
      <c r="H46" s="34"/>
      <c r="I46" s="34"/>
      <c r="J46" s="34"/>
      <c r="K46" s="34"/>
      <c r="L46" s="34"/>
      <c r="M46" s="34"/>
      <c r="N46" s="34"/>
      <c r="O46" s="34"/>
      <c r="P46" s="34"/>
      <c r="Q46" s="34"/>
      <c r="R46" s="34"/>
      <c r="S46" s="34"/>
    </row>
    <row r="47" spans="2:19">
      <c r="B47" s="34"/>
      <c r="C47" s="34"/>
      <c r="D47" s="34"/>
      <c r="E47" s="34"/>
      <c r="F47" s="34"/>
      <c r="G47" s="34"/>
      <c r="H47" s="34"/>
      <c r="I47" s="34"/>
      <c r="J47" s="34"/>
      <c r="K47" s="34"/>
      <c r="L47" s="34"/>
      <c r="M47" s="34"/>
      <c r="N47" s="34"/>
      <c r="O47" s="34"/>
      <c r="P47" s="34"/>
      <c r="Q47" s="34"/>
      <c r="R47" s="34"/>
      <c r="S47" s="34"/>
    </row>
    <row r="48" spans="2:19">
      <c r="B48" s="34"/>
      <c r="C48" s="34"/>
      <c r="D48" s="34"/>
      <c r="E48" s="34"/>
      <c r="F48" s="34"/>
      <c r="G48" s="34"/>
      <c r="H48" s="34"/>
      <c r="I48" s="34"/>
      <c r="J48" s="34"/>
      <c r="K48" s="34"/>
      <c r="L48" s="34"/>
      <c r="M48" s="34"/>
      <c r="N48" s="34"/>
      <c r="O48" s="34"/>
      <c r="P48" s="34"/>
      <c r="Q48" s="34"/>
      <c r="R48" s="34"/>
      <c r="S48" s="34"/>
    </row>
    <row r="49" spans="2:19">
      <c r="B49" s="34"/>
      <c r="C49" s="34"/>
      <c r="D49" s="34"/>
      <c r="E49" s="34"/>
      <c r="F49" s="34"/>
      <c r="G49" s="34"/>
      <c r="H49" s="34"/>
      <c r="I49" s="34"/>
      <c r="J49" s="34"/>
      <c r="K49" s="34"/>
      <c r="L49" s="34"/>
      <c r="M49" s="34"/>
      <c r="N49" s="34"/>
      <c r="O49" s="34"/>
      <c r="P49" s="34"/>
      <c r="Q49" s="34"/>
      <c r="R49" s="34"/>
      <c r="S49" s="34"/>
    </row>
    <row r="50" spans="2:19">
      <c r="B50" s="34"/>
      <c r="C50" s="34"/>
      <c r="D50" s="34"/>
      <c r="E50" s="34"/>
      <c r="F50" s="34"/>
      <c r="G50" s="34"/>
      <c r="H50" s="34"/>
      <c r="I50" s="34"/>
      <c r="J50" s="34"/>
      <c r="K50" s="34"/>
      <c r="L50" s="34"/>
      <c r="M50" s="34"/>
      <c r="N50" s="34"/>
      <c r="O50" s="34"/>
      <c r="P50" s="34"/>
      <c r="Q50" s="34"/>
      <c r="R50" s="34"/>
      <c r="S50" s="34"/>
    </row>
    <row r="51" spans="2:19">
      <c r="B51" s="34"/>
      <c r="C51" s="34"/>
      <c r="D51" s="34"/>
      <c r="E51" s="34"/>
      <c r="F51" s="34"/>
      <c r="G51" s="34"/>
      <c r="H51" s="34"/>
      <c r="I51" s="34"/>
      <c r="J51" s="34"/>
      <c r="K51" s="34"/>
      <c r="L51" s="34"/>
      <c r="M51" s="34"/>
      <c r="N51" s="34"/>
      <c r="O51" s="34"/>
      <c r="P51" s="34"/>
      <c r="Q51" s="34"/>
      <c r="R51" s="34"/>
      <c r="S51" s="34"/>
    </row>
    <row r="52" spans="2:19">
      <c r="B52" s="34"/>
      <c r="C52" s="34"/>
      <c r="D52" s="34"/>
      <c r="E52" s="34"/>
      <c r="F52" s="34"/>
      <c r="G52" s="34"/>
      <c r="H52" s="34"/>
      <c r="I52" s="34"/>
      <c r="J52" s="34"/>
      <c r="K52" s="34"/>
      <c r="L52" s="34"/>
      <c r="M52" s="34"/>
      <c r="N52" s="34"/>
      <c r="O52" s="34"/>
      <c r="P52" s="34"/>
      <c r="Q52" s="34"/>
      <c r="R52" s="34"/>
      <c r="S52" s="34"/>
    </row>
    <row r="53" spans="2:19">
      <c r="B53" s="34"/>
      <c r="C53" s="34"/>
      <c r="D53" s="34"/>
      <c r="E53" s="34"/>
      <c r="F53" s="34"/>
      <c r="G53" s="34"/>
      <c r="H53" s="34"/>
      <c r="I53" s="34"/>
      <c r="J53" s="34"/>
      <c r="K53" s="34"/>
      <c r="L53" s="34"/>
      <c r="M53" s="34"/>
      <c r="N53" s="34"/>
      <c r="O53" s="34"/>
      <c r="P53" s="34"/>
      <c r="Q53" s="34"/>
      <c r="R53" s="34"/>
      <c r="S53" s="34"/>
    </row>
    <row r="54" spans="2:19">
      <c r="B54" s="34"/>
      <c r="C54" s="34"/>
      <c r="D54" s="34"/>
      <c r="E54" s="34"/>
      <c r="F54" s="34"/>
      <c r="G54" s="34"/>
      <c r="H54" s="34"/>
      <c r="I54" s="34"/>
      <c r="J54" s="34"/>
      <c r="K54" s="34"/>
      <c r="L54" s="34"/>
      <c r="M54" s="34"/>
      <c r="N54" s="34"/>
      <c r="O54" s="34"/>
      <c r="P54" s="34"/>
      <c r="Q54" s="34"/>
      <c r="R54" s="34"/>
      <c r="S54" s="34"/>
    </row>
    <row r="55" ht="12.75" customHeight="1" spans="2:19">
      <c r="B55" s="34"/>
      <c r="C55" s="34"/>
      <c r="D55" s="34"/>
      <c r="E55" s="34"/>
      <c r="F55" s="34"/>
      <c r="G55" s="34"/>
      <c r="H55" s="34"/>
      <c r="I55" s="34"/>
      <c r="J55" s="34"/>
      <c r="K55" s="34"/>
      <c r="L55" s="34"/>
      <c r="M55" s="34"/>
      <c r="N55" s="34"/>
      <c r="O55" s="34"/>
      <c r="P55" s="34"/>
      <c r="Q55" s="34"/>
      <c r="R55" s="34"/>
      <c r="S55" s="34"/>
    </row>
    <row r="56" spans="2:19">
      <c r="B56" s="34"/>
      <c r="C56" s="34"/>
      <c r="D56" s="34"/>
      <c r="E56" s="34"/>
      <c r="F56" s="34"/>
      <c r="G56" s="34"/>
      <c r="H56" s="34"/>
      <c r="I56" s="34"/>
      <c r="J56" s="34"/>
      <c r="K56" s="34"/>
      <c r="L56" s="34"/>
      <c r="M56" s="34"/>
      <c r="N56" s="34"/>
      <c r="O56" s="34"/>
      <c r="P56" s="34"/>
      <c r="Q56" s="34"/>
      <c r="R56" s="34"/>
      <c r="S56" s="34"/>
    </row>
    <row r="57" spans="2:19">
      <c r="B57" s="34"/>
      <c r="C57" s="34"/>
      <c r="D57" s="34"/>
      <c r="E57" s="34"/>
      <c r="F57" s="34"/>
      <c r="G57" s="34"/>
      <c r="H57" s="34"/>
      <c r="I57" s="34"/>
      <c r="J57" s="34"/>
      <c r="K57" s="34"/>
      <c r="L57" s="34"/>
      <c r="M57" s="34"/>
      <c r="N57" s="34"/>
      <c r="O57" s="34"/>
      <c r="P57" s="34"/>
      <c r="Q57" s="34"/>
      <c r="R57" s="34"/>
      <c r="S57" s="34"/>
    </row>
    <row r="58" spans="2:19">
      <c r="B58" s="34"/>
      <c r="C58" s="34"/>
      <c r="D58" s="34"/>
      <c r="E58" s="34"/>
      <c r="F58" s="34"/>
      <c r="G58" s="34"/>
      <c r="H58" s="34"/>
      <c r="I58" s="34"/>
      <c r="J58" s="34"/>
      <c r="K58" s="34"/>
      <c r="L58" s="34"/>
      <c r="M58" s="34"/>
      <c r="N58" s="34"/>
      <c r="O58" s="34"/>
      <c r="P58" s="34"/>
      <c r="Q58" s="34"/>
      <c r="R58" s="34"/>
      <c r="S58" s="34"/>
    </row>
    <row r="59" spans="2:19">
      <c r="B59" s="34"/>
      <c r="C59" s="34"/>
      <c r="D59" s="34"/>
      <c r="E59" s="34"/>
      <c r="F59" s="34"/>
      <c r="G59" s="34"/>
      <c r="H59" s="34"/>
      <c r="I59" s="34"/>
      <c r="J59" s="34"/>
      <c r="K59" s="34"/>
      <c r="L59" s="34"/>
      <c r="M59" s="34"/>
      <c r="N59" s="34"/>
      <c r="O59" s="34"/>
      <c r="P59" s="34"/>
      <c r="Q59" s="34"/>
      <c r="R59" s="34"/>
      <c r="S59" s="34"/>
    </row>
    <row r="60" spans="2:19">
      <c r="B60" s="34"/>
      <c r="C60" s="34"/>
      <c r="D60" s="34"/>
      <c r="E60" s="34"/>
      <c r="F60" s="34"/>
      <c r="G60" s="34"/>
      <c r="H60" s="34"/>
      <c r="I60" s="34"/>
      <c r="J60" s="34"/>
      <c r="K60" s="34"/>
      <c r="L60" s="34"/>
      <c r="M60" s="34"/>
      <c r="N60" s="34"/>
      <c r="O60" s="34"/>
      <c r="P60" s="34"/>
      <c r="Q60" s="34"/>
      <c r="R60" s="34"/>
      <c r="S60" s="34"/>
    </row>
    <row r="61" spans="2:16">
      <c r="B61" s="35"/>
      <c r="C61" s="35"/>
      <c r="D61" s="35"/>
      <c r="E61" s="35"/>
      <c r="F61" s="35"/>
      <c r="G61" s="35"/>
      <c r="H61" s="35"/>
      <c r="I61" s="35"/>
      <c r="J61" s="35"/>
      <c r="K61" s="35"/>
      <c r="L61" s="35"/>
      <c r="M61" s="35"/>
      <c r="N61" s="35"/>
      <c r="O61" s="35"/>
      <c r="P61" s="35"/>
    </row>
    <row r="62" ht="18.95" customHeight="1" spans="2:19">
      <c r="B62" s="36" t="s">
        <v>558</v>
      </c>
      <c r="C62" s="36"/>
      <c r="D62" s="36"/>
      <c r="E62" s="36"/>
      <c r="F62" s="36"/>
      <c r="G62" s="36"/>
      <c r="H62" s="36"/>
      <c r="I62" s="36"/>
      <c r="J62" s="36"/>
      <c r="K62" s="36"/>
      <c r="L62" s="36"/>
      <c r="M62" s="36"/>
      <c r="N62" s="36"/>
      <c r="O62" s="36"/>
      <c r="P62" s="36"/>
      <c r="Q62" s="36"/>
      <c r="R62" s="36"/>
      <c r="S62" s="36"/>
    </row>
    <row r="63" ht="18.95" customHeight="1" spans="2:19">
      <c r="B63" s="36" t="s">
        <v>559</v>
      </c>
      <c r="C63" s="36"/>
      <c r="D63" s="36"/>
      <c r="E63" s="36"/>
      <c r="F63" s="36"/>
      <c r="G63" s="36"/>
      <c r="H63" s="36"/>
      <c r="I63" s="36"/>
      <c r="J63" s="36"/>
      <c r="K63" s="36"/>
      <c r="L63" s="36"/>
      <c r="M63" s="36"/>
      <c r="N63" s="36"/>
      <c r="O63" s="36"/>
      <c r="P63" s="36"/>
      <c r="Q63" s="36"/>
      <c r="R63" s="36"/>
      <c r="S63" s="36"/>
    </row>
    <row r="64" ht="18.95" customHeight="1" spans="2:19">
      <c r="B64" s="36" t="s">
        <v>560</v>
      </c>
      <c r="C64" s="36"/>
      <c r="D64" s="36"/>
      <c r="E64" s="36"/>
      <c r="F64" s="36"/>
      <c r="G64" s="36"/>
      <c r="H64" s="36"/>
      <c r="I64" s="36"/>
      <c r="J64" s="36"/>
      <c r="K64" s="36"/>
      <c r="L64" s="36"/>
      <c r="M64" s="36"/>
      <c r="N64" s="36"/>
      <c r="O64" s="36"/>
      <c r="P64" s="36"/>
      <c r="Q64" s="36"/>
      <c r="R64" s="36"/>
      <c r="S64" s="36"/>
    </row>
    <row r="65" ht="18.95" customHeight="1" spans="2:19">
      <c r="B65" s="45" t="s">
        <v>561</v>
      </c>
      <c r="C65" s="45"/>
      <c r="D65" s="45"/>
      <c r="E65" s="45"/>
      <c r="F65" s="45"/>
      <c r="G65" s="45"/>
      <c r="H65" s="45"/>
      <c r="I65" s="45"/>
      <c r="J65" s="45"/>
      <c r="K65" s="45"/>
      <c r="L65" s="45"/>
      <c r="M65" s="45"/>
      <c r="N65" s="45"/>
      <c r="O65" s="45"/>
      <c r="P65" s="45"/>
      <c r="Q65" s="45"/>
      <c r="R65" s="45"/>
      <c r="S65" s="45"/>
    </row>
    <row r="66" ht="18.95" customHeight="1" spans="2:19">
      <c r="B66" s="46" t="s">
        <v>562</v>
      </c>
      <c r="C66" s="46"/>
      <c r="D66" s="46"/>
      <c r="E66" s="46"/>
      <c r="F66" s="46"/>
      <c r="G66" s="46"/>
      <c r="H66" s="46"/>
      <c r="I66" s="46"/>
      <c r="J66" s="46"/>
      <c r="K66" s="46"/>
      <c r="L66" s="46"/>
      <c r="M66" s="46"/>
      <c r="N66" s="46"/>
      <c r="O66" s="46"/>
      <c r="P66" s="46"/>
      <c r="Q66" s="46"/>
      <c r="R66" s="46"/>
      <c r="S66" s="46"/>
    </row>
    <row r="67" ht="15.75" spans="2:16">
      <c r="B67" s="35"/>
      <c r="C67" s="35"/>
      <c r="D67" s="35"/>
      <c r="E67" s="35"/>
      <c r="F67" s="35"/>
      <c r="G67" s="35"/>
      <c r="H67" s="35"/>
      <c r="I67" s="35"/>
      <c r="J67" s="35"/>
      <c r="K67" s="35"/>
      <c r="L67" s="35"/>
      <c r="M67" s="35"/>
      <c r="N67" s="35"/>
      <c r="O67" s="35"/>
      <c r="P67" s="35"/>
    </row>
    <row r="68" spans="2:19">
      <c r="B68" s="47" t="s">
        <v>563</v>
      </c>
      <c r="C68" s="48"/>
      <c r="D68" s="48"/>
      <c r="E68" s="48"/>
      <c r="F68" s="48"/>
      <c r="G68" s="48"/>
      <c r="H68" s="48"/>
      <c r="I68" s="48"/>
      <c r="J68" s="48"/>
      <c r="K68" s="48"/>
      <c r="L68" s="48"/>
      <c r="M68" s="48"/>
      <c r="N68" s="48"/>
      <c r="O68" s="48"/>
      <c r="P68" s="48"/>
      <c r="Q68" s="48"/>
      <c r="R68" s="48"/>
      <c r="S68" s="53"/>
    </row>
    <row r="69" spans="2:19">
      <c r="B69" s="49" t="s">
        <v>564</v>
      </c>
      <c r="C69" s="50"/>
      <c r="D69" s="50"/>
      <c r="E69" s="50"/>
      <c r="F69" s="50"/>
      <c r="G69" s="50"/>
      <c r="H69" s="50"/>
      <c r="I69" s="50"/>
      <c r="J69" s="50"/>
      <c r="K69" s="50"/>
      <c r="L69" s="50"/>
      <c r="M69" s="50"/>
      <c r="N69" s="50"/>
      <c r="O69" s="50"/>
      <c r="P69" s="50"/>
      <c r="Q69" s="50"/>
      <c r="R69" s="50"/>
      <c r="S69" s="54"/>
    </row>
    <row r="70" ht="15.75" spans="2:19">
      <c r="B70" s="51" t="s">
        <v>565</v>
      </c>
      <c r="C70" s="52"/>
      <c r="D70" s="52"/>
      <c r="E70" s="52"/>
      <c r="F70" s="52"/>
      <c r="G70" s="52"/>
      <c r="H70" s="52"/>
      <c r="I70" s="52"/>
      <c r="J70" s="52"/>
      <c r="K70" s="52"/>
      <c r="L70" s="52"/>
      <c r="M70" s="52"/>
      <c r="N70" s="52"/>
      <c r="O70" s="52"/>
      <c r="P70" s="52"/>
      <c r="Q70" s="52"/>
      <c r="R70" s="52"/>
      <c r="S70" s="55"/>
    </row>
    <row r="71" spans="2:16">
      <c r="B71" s="35"/>
      <c r="C71" s="35"/>
      <c r="D71" s="35"/>
      <c r="E71" s="35"/>
      <c r="F71" s="35"/>
      <c r="G71" s="35"/>
      <c r="H71" s="35"/>
      <c r="I71" s="35"/>
      <c r="J71" s="35"/>
      <c r="K71" s="35"/>
      <c r="L71" s="35"/>
      <c r="M71" s="35"/>
      <c r="N71" s="35"/>
      <c r="O71" s="35"/>
      <c r="P71" s="35"/>
    </row>
    <row r="72" spans="2:16">
      <c r="B72" s="35"/>
      <c r="C72" s="35"/>
      <c r="D72" s="35"/>
      <c r="E72" s="35"/>
      <c r="F72" s="35"/>
      <c r="G72" s="35"/>
      <c r="H72" s="35"/>
      <c r="I72" s="35"/>
      <c r="J72" s="35"/>
      <c r="K72" s="35"/>
      <c r="L72" s="35"/>
      <c r="M72" s="35"/>
      <c r="N72" s="35"/>
      <c r="O72" s="35"/>
      <c r="P72" s="35"/>
    </row>
    <row r="73" spans="2:16">
      <c r="B73" s="35"/>
      <c r="C73" s="35"/>
      <c r="D73" s="35"/>
      <c r="E73" s="35"/>
      <c r="F73" s="35"/>
      <c r="G73" s="35"/>
      <c r="H73" s="35"/>
      <c r="I73" s="35"/>
      <c r="J73" s="35"/>
      <c r="K73" s="35"/>
      <c r="L73" s="35"/>
      <c r="M73" s="35"/>
      <c r="N73" s="35"/>
      <c r="O73" s="35"/>
      <c r="P73" s="35"/>
    </row>
    <row r="74" spans="2:16">
      <c r="B74" s="35"/>
      <c r="C74" s="35"/>
      <c r="D74" s="35"/>
      <c r="E74" s="35"/>
      <c r="F74" s="35"/>
      <c r="G74" s="35"/>
      <c r="H74" s="35"/>
      <c r="I74" s="35"/>
      <c r="J74" s="35"/>
      <c r="K74" s="35"/>
      <c r="L74" s="35"/>
      <c r="M74" s="35"/>
      <c r="N74" s="35"/>
      <c r="O74" s="35"/>
      <c r="P74" s="35"/>
    </row>
    <row r="75" spans="2:16">
      <c r="B75" s="35"/>
      <c r="C75" s="35"/>
      <c r="D75" s="35"/>
      <c r="E75" s="35"/>
      <c r="F75" s="35"/>
      <c r="G75" s="35"/>
      <c r="H75" s="35"/>
      <c r="I75" s="35"/>
      <c r="J75" s="35"/>
      <c r="K75" s="35"/>
      <c r="L75" s="35"/>
      <c r="M75" s="35"/>
      <c r="N75" s="35"/>
      <c r="O75" s="35"/>
      <c r="P75" s="35"/>
    </row>
  </sheetData>
  <mergeCells count="32">
    <mergeCell ref="A1:S1"/>
    <mergeCell ref="A2:S2"/>
    <mergeCell ref="A3:S3"/>
    <mergeCell ref="A4:F4"/>
    <mergeCell ref="G4:P4"/>
    <mergeCell ref="Q4:T4"/>
    <mergeCell ref="A5:I5"/>
    <mergeCell ref="E6:K6"/>
    <mergeCell ref="E7:M7"/>
    <mergeCell ref="D10:M10"/>
    <mergeCell ref="B12:S12"/>
    <mergeCell ref="B13:S13"/>
    <mergeCell ref="B14:S14"/>
    <mergeCell ref="D15:O15"/>
    <mergeCell ref="P15:S15"/>
    <mergeCell ref="B24:S24"/>
    <mergeCell ref="B25:S25"/>
    <mergeCell ref="B26:S26"/>
    <mergeCell ref="D27:O27"/>
    <mergeCell ref="P27:Q27"/>
    <mergeCell ref="B62:S62"/>
    <mergeCell ref="B63:S63"/>
    <mergeCell ref="B64:S64"/>
    <mergeCell ref="B65:S65"/>
    <mergeCell ref="B66:S66"/>
    <mergeCell ref="B68:S68"/>
    <mergeCell ref="B69:S69"/>
    <mergeCell ref="B70:S70"/>
    <mergeCell ref="B15:B16"/>
    <mergeCell ref="B27:B28"/>
    <mergeCell ref="C27:C28"/>
    <mergeCell ref="B38:S60"/>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topLeftCell="A19" workbookViewId="0">
      <selection activeCell="R30" sqref="R30"/>
    </sheetView>
  </sheetViews>
  <sheetFormatPr defaultColWidth="9" defaultRowHeight="15"/>
  <cols>
    <col min="1" max="12" width="9.14285714285714" style="1"/>
    <col min="13" max="13" width="4.71428571428571" style="1" customWidth="1"/>
    <col min="14" max="16384" width="9.14285714285714" style="1"/>
  </cols>
  <sheetData>
    <row r="1" ht="20.25" spans="1:20">
      <c r="A1" s="2" t="s">
        <v>304</v>
      </c>
      <c r="B1" s="2"/>
      <c r="C1" s="2"/>
      <c r="D1" s="2"/>
      <c r="E1" s="2"/>
      <c r="F1" s="2"/>
      <c r="G1" s="2"/>
      <c r="H1" s="2"/>
      <c r="I1" s="2"/>
      <c r="J1" s="2"/>
      <c r="K1" s="2"/>
      <c r="L1" s="2"/>
      <c r="M1" s="2"/>
      <c r="N1" s="2"/>
      <c r="O1" s="2"/>
      <c r="P1" s="2"/>
      <c r="Q1" s="2"/>
      <c r="R1" s="2"/>
      <c r="S1" s="2"/>
      <c r="T1" s="39"/>
    </row>
    <row r="2" ht="20.25" spans="1:20">
      <c r="A2" s="2" t="s">
        <v>305</v>
      </c>
      <c r="B2" s="2"/>
      <c r="C2" s="2"/>
      <c r="D2" s="2"/>
      <c r="E2" s="2"/>
      <c r="F2" s="2"/>
      <c r="G2" s="2"/>
      <c r="H2" s="2"/>
      <c r="I2" s="2"/>
      <c r="J2" s="2"/>
      <c r="K2" s="2"/>
      <c r="L2" s="2"/>
      <c r="M2" s="2"/>
      <c r="N2" s="2"/>
      <c r="O2" s="2"/>
      <c r="P2" s="2"/>
      <c r="Q2" s="2"/>
      <c r="R2" s="2"/>
      <c r="S2" s="2"/>
      <c r="T2" s="39"/>
    </row>
    <row r="3" ht="20.25" spans="1:20">
      <c r="A3" s="3" t="s">
        <v>504</v>
      </c>
      <c r="B3" s="3"/>
      <c r="C3" s="3"/>
      <c r="D3" s="3"/>
      <c r="E3" s="3"/>
      <c r="F3" s="3"/>
      <c r="G3" s="3"/>
      <c r="H3" s="3"/>
      <c r="I3" s="3"/>
      <c r="J3" s="3"/>
      <c r="K3" s="3"/>
      <c r="L3" s="3"/>
      <c r="M3" s="3"/>
      <c r="N3" s="3"/>
      <c r="O3" s="3"/>
      <c r="P3" s="3"/>
      <c r="Q3" s="3"/>
      <c r="R3" s="3"/>
      <c r="S3" s="3"/>
      <c r="T3" s="39"/>
    </row>
    <row r="4" ht="20.25" spans="1:20">
      <c r="A4" s="4" t="s">
        <v>307</v>
      </c>
      <c r="B4" s="4"/>
      <c r="C4" s="4"/>
      <c r="D4" s="4"/>
      <c r="E4" s="4"/>
      <c r="F4" s="4"/>
      <c r="G4" s="2" t="s">
        <v>505</v>
      </c>
      <c r="H4" s="2"/>
      <c r="I4" s="2"/>
      <c r="J4" s="2"/>
      <c r="K4" s="2"/>
      <c r="L4" s="2"/>
      <c r="M4" s="2"/>
      <c r="N4" s="2"/>
      <c r="O4" s="2"/>
      <c r="P4" s="2"/>
      <c r="Q4" s="2" t="s">
        <v>476</v>
      </c>
      <c r="R4" s="2"/>
      <c r="S4" s="2"/>
      <c r="T4" s="2"/>
    </row>
    <row r="5" ht="15.75" spans="1:17">
      <c r="A5" s="5" t="s">
        <v>31</v>
      </c>
      <c r="B5" s="5"/>
      <c r="C5" s="5"/>
      <c r="D5" s="5"/>
      <c r="E5" s="5"/>
      <c r="F5" s="5"/>
      <c r="G5" s="5"/>
      <c r="H5" s="5"/>
      <c r="I5" s="5"/>
      <c r="J5" s="6"/>
      <c r="K5" s="6"/>
      <c r="L5" s="6"/>
      <c r="M5" s="6"/>
      <c r="N5" s="6"/>
      <c r="O5" s="37"/>
      <c r="P5" s="37"/>
      <c r="Q5" s="37"/>
    </row>
    <row r="6" ht="18.75" spans="1:17">
      <c r="A6" s="6"/>
      <c r="B6" s="6"/>
      <c r="C6" s="6"/>
      <c r="D6" s="7"/>
      <c r="E6" s="8" t="s">
        <v>525</v>
      </c>
      <c r="F6" s="8"/>
      <c r="G6" s="8"/>
      <c r="H6" s="8"/>
      <c r="I6" s="8"/>
      <c r="J6" s="8"/>
      <c r="K6" s="8"/>
      <c r="L6" s="7"/>
      <c r="M6" s="7"/>
      <c r="N6" s="7"/>
      <c r="O6" s="10"/>
      <c r="P6" s="37"/>
      <c r="Q6" s="37"/>
    </row>
    <row r="7" ht="18.75" spans="1:17">
      <c r="A7" s="6"/>
      <c r="B7" s="6"/>
      <c r="C7" s="6"/>
      <c r="D7" s="7"/>
      <c r="E7" s="8" t="s">
        <v>526</v>
      </c>
      <c r="F7" s="8"/>
      <c r="G7" s="8"/>
      <c r="H7" s="8"/>
      <c r="I7" s="8"/>
      <c r="J7" s="8"/>
      <c r="K7" s="8"/>
      <c r="L7" s="8"/>
      <c r="M7" s="8"/>
      <c r="N7" s="7"/>
      <c r="O7" s="10"/>
      <c r="P7" s="37"/>
      <c r="Q7" s="37"/>
    </row>
    <row r="8" ht="18.75" spans="1:17">
      <c r="A8" s="6"/>
      <c r="B8" s="6"/>
      <c r="C8" s="6"/>
      <c r="D8" s="7"/>
      <c r="E8" s="9" t="s">
        <v>527</v>
      </c>
      <c r="F8" s="7"/>
      <c r="G8" s="7"/>
      <c r="H8" s="7"/>
      <c r="I8" s="7"/>
      <c r="J8" s="7"/>
      <c r="K8" s="7"/>
      <c r="L8" s="7"/>
      <c r="M8" s="7"/>
      <c r="N8" s="7"/>
      <c r="O8" s="10"/>
      <c r="P8" s="37"/>
      <c r="Q8" s="37"/>
    </row>
    <row r="9" ht="18.75" spans="4:15">
      <c r="D9" s="10"/>
      <c r="E9" s="9" t="s">
        <v>528</v>
      </c>
      <c r="F9" s="10"/>
      <c r="G9" s="10"/>
      <c r="H9" s="10"/>
      <c r="I9" s="10"/>
      <c r="J9" s="10"/>
      <c r="K9" s="10"/>
      <c r="L9" s="10"/>
      <c r="M9" s="10"/>
      <c r="N9" s="10"/>
      <c r="O9" s="10"/>
    </row>
    <row r="10" ht="18.75" spans="4:15">
      <c r="D10" s="11" t="s">
        <v>527</v>
      </c>
      <c r="E10" s="11"/>
      <c r="F10" s="11"/>
      <c r="G10" s="11"/>
      <c r="H10" s="11"/>
      <c r="I10" s="11"/>
      <c r="J10" s="11"/>
      <c r="K10" s="11"/>
      <c r="L10" s="11"/>
      <c r="M10" s="11"/>
      <c r="N10" s="10"/>
      <c r="O10" s="10"/>
    </row>
    <row r="12" ht="15.75" spans="2:19">
      <c r="B12" s="12" t="s">
        <v>529</v>
      </c>
      <c r="C12" s="12"/>
      <c r="D12" s="12"/>
      <c r="E12" s="12"/>
      <c r="F12" s="12"/>
      <c r="G12" s="12"/>
      <c r="H12" s="12"/>
      <c r="I12" s="12"/>
      <c r="J12" s="12"/>
      <c r="K12" s="12"/>
      <c r="L12" s="12"/>
      <c r="M12" s="12"/>
      <c r="N12" s="12"/>
      <c r="O12" s="12"/>
      <c r="P12" s="12"/>
      <c r="Q12" s="12"/>
      <c r="R12" s="12"/>
      <c r="S12" s="12"/>
    </row>
    <row r="13" customHeight="1" spans="2:19">
      <c r="B13" s="13" t="s">
        <v>530</v>
      </c>
      <c r="C13" s="14"/>
      <c r="D13" s="14"/>
      <c r="E13" s="14"/>
      <c r="F13" s="14"/>
      <c r="G13" s="14"/>
      <c r="H13" s="14"/>
      <c r="I13" s="14"/>
      <c r="J13" s="14"/>
      <c r="K13" s="14"/>
      <c r="L13" s="14"/>
      <c r="M13" s="14"/>
      <c r="N13" s="14"/>
      <c r="O13" s="14"/>
      <c r="P13" s="14"/>
      <c r="Q13" s="14"/>
      <c r="R13" s="14"/>
      <c r="S13" s="40"/>
    </row>
    <row r="14" spans="2:19">
      <c r="B14" s="15"/>
      <c r="C14" s="15"/>
      <c r="D14" s="15"/>
      <c r="E14" s="15"/>
      <c r="F14" s="15"/>
      <c r="G14" s="15"/>
      <c r="H14" s="15"/>
      <c r="I14" s="15"/>
      <c r="J14" s="15"/>
      <c r="K14" s="15"/>
      <c r="L14" s="15"/>
      <c r="M14" s="15"/>
      <c r="N14" s="15"/>
      <c r="O14" s="15"/>
      <c r="P14" s="15"/>
      <c r="Q14" s="15"/>
      <c r="R14" s="15"/>
      <c r="S14" s="15"/>
    </row>
    <row r="15" customHeight="1" spans="2:19">
      <c r="B15" s="16" t="s">
        <v>531</v>
      </c>
      <c r="C15" s="16"/>
      <c r="D15" s="16" t="s">
        <v>532</v>
      </c>
      <c r="E15" s="16"/>
      <c r="F15" s="16"/>
      <c r="G15" s="16"/>
      <c r="H15" s="16"/>
      <c r="I15" s="16"/>
      <c r="J15" s="16"/>
      <c r="K15" s="16"/>
      <c r="L15" s="16"/>
      <c r="M15" s="16"/>
      <c r="N15" s="16"/>
      <c r="O15" s="16"/>
      <c r="P15" s="16" t="s">
        <v>533</v>
      </c>
      <c r="Q15" s="16"/>
      <c r="R15" s="16"/>
      <c r="S15" s="16"/>
    </row>
    <row r="16" spans="2:19">
      <c r="B16" s="17"/>
      <c r="C16" s="17"/>
      <c r="D16" s="18" t="s">
        <v>534</v>
      </c>
      <c r="E16" s="18" t="s">
        <v>535</v>
      </c>
      <c r="F16" s="18" t="s">
        <v>536</v>
      </c>
      <c r="G16" s="18" t="s">
        <v>537</v>
      </c>
      <c r="H16" s="18" t="s">
        <v>538</v>
      </c>
      <c r="I16" s="18" t="s">
        <v>539</v>
      </c>
      <c r="J16" s="18" t="s">
        <v>540</v>
      </c>
      <c r="K16" s="18" t="s">
        <v>541</v>
      </c>
      <c r="L16" s="18" t="s">
        <v>542</v>
      </c>
      <c r="M16" s="18" t="s">
        <v>543</v>
      </c>
      <c r="N16" s="18" t="s">
        <v>544</v>
      </c>
      <c r="O16" s="18" t="s">
        <v>545</v>
      </c>
      <c r="P16" s="18" t="s">
        <v>546</v>
      </c>
      <c r="Q16" s="18" t="s">
        <v>547</v>
      </c>
      <c r="R16" s="18" t="s">
        <v>548</v>
      </c>
      <c r="S16" s="18" t="s">
        <v>549</v>
      </c>
    </row>
    <row r="17" spans="2:19">
      <c r="B17" s="17" t="s">
        <v>550</v>
      </c>
      <c r="C17" s="17"/>
      <c r="D17" s="19">
        <v>3</v>
      </c>
      <c r="E17" s="20">
        <v>2</v>
      </c>
      <c r="F17" s="20" t="s">
        <v>551</v>
      </c>
      <c r="G17" s="20" t="s">
        <v>551</v>
      </c>
      <c r="H17" s="20" t="s">
        <v>551</v>
      </c>
      <c r="I17" s="20">
        <v>3</v>
      </c>
      <c r="J17" s="20">
        <v>3</v>
      </c>
      <c r="K17" s="20" t="s">
        <v>551</v>
      </c>
      <c r="L17" s="20" t="s">
        <v>551</v>
      </c>
      <c r="M17" s="20" t="s">
        <v>551</v>
      </c>
      <c r="N17" s="20" t="s">
        <v>551</v>
      </c>
      <c r="O17" s="20">
        <v>3</v>
      </c>
      <c r="P17" s="20">
        <v>3</v>
      </c>
      <c r="Q17" s="41">
        <v>2</v>
      </c>
      <c r="R17" s="39"/>
      <c r="S17" s="39"/>
    </row>
    <row r="18" spans="2:19">
      <c r="B18" s="17" t="s">
        <v>552</v>
      </c>
      <c r="C18" s="17"/>
      <c r="D18" s="20">
        <v>2</v>
      </c>
      <c r="E18" s="19">
        <v>2</v>
      </c>
      <c r="F18" s="20" t="s">
        <v>551</v>
      </c>
      <c r="G18" s="20">
        <v>2</v>
      </c>
      <c r="H18" s="19" t="s">
        <v>551</v>
      </c>
      <c r="I18" s="20" t="s">
        <v>551</v>
      </c>
      <c r="J18" s="20">
        <v>3</v>
      </c>
      <c r="K18" s="20" t="s">
        <v>551</v>
      </c>
      <c r="L18" s="20">
        <v>3</v>
      </c>
      <c r="M18" s="20">
        <v>2</v>
      </c>
      <c r="N18" s="20" t="s">
        <v>551</v>
      </c>
      <c r="O18" s="20">
        <v>2</v>
      </c>
      <c r="P18" s="20">
        <v>3</v>
      </c>
      <c r="Q18" s="41">
        <v>2</v>
      </c>
      <c r="R18" s="39"/>
      <c r="S18" s="39"/>
    </row>
    <row r="19" spans="2:19">
      <c r="B19" s="17" t="s">
        <v>553</v>
      </c>
      <c r="C19" s="17"/>
      <c r="D19" s="19">
        <v>3</v>
      </c>
      <c r="E19" s="20">
        <v>2</v>
      </c>
      <c r="F19" s="20" t="s">
        <v>551</v>
      </c>
      <c r="G19" s="20">
        <v>2</v>
      </c>
      <c r="H19" s="20" t="s">
        <v>551</v>
      </c>
      <c r="I19" s="20" t="s">
        <v>551</v>
      </c>
      <c r="J19" s="20">
        <v>2</v>
      </c>
      <c r="K19" s="20" t="s">
        <v>551</v>
      </c>
      <c r="L19" s="20">
        <v>3</v>
      </c>
      <c r="M19" s="20">
        <v>2</v>
      </c>
      <c r="N19" s="20" t="s">
        <v>551</v>
      </c>
      <c r="O19" s="20">
        <v>2</v>
      </c>
      <c r="P19" s="20">
        <v>3</v>
      </c>
      <c r="Q19" s="41">
        <v>2</v>
      </c>
      <c r="R19" s="39"/>
      <c r="S19" s="39"/>
    </row>
    <row r="20" spans="2:19">
      <c r="B20" s="17" t="s">
        <v>554</v>
      </c>
      <c r="C20" s="17"/>
      <c r="D20" s="19">
        <v>3</v>
      </c>
      <c r="E20" s="20">
        <v>2</v>
      </c>
      <c r="F20" s="20" t="s">
        <v>551</v>
      </c>
      <c r="G20" s="20" t="s">
        <v>551</v>
      </c>
      <c r="H20" s="20" t="s">
        <v>551</v>
      </c>
      <c r="I20" s="20" t="s">
        <v>551</v>
      </c>
      <c r="J20" s="20">
        <v>2</v>
      </c>
      <c r="K20" s="20" t="s">
        <v>551</v>
      </c>
      <c r="L20" s="20">
        <v>3</v>
      </c>
      <c r="M20" s="20">
        <v>2</v>
      </c>
      <c r="N20" s="20" t="s">
        <v>551</v>
      </c>
      <c r="O20" s="20">
        <v>2</v>
      </c>
      <c r="P20" s="20">
        <v>3</v>
      </c>
      <c r="Q20" s="41">
        <v>2</v>
      </c>
      <c r="R20" s="39"/>
      <c r="S20" s="39"/>
    </row>
    <row r="21" spans="2:19">
      <c r="B21" s="17" t="s">
        <v>555</v>
      </c>
      <c r="C21" s="17"/>
      <c r="D21" s="19">
        <v>3</v>
      </c>
      <c r="E21" s="20">
        <v>2</v>
      </c>
      <c r="F21" s="20">
        <v>2</v>
      </c>
      <c r="G21" s="20" t="s">
        <v>551</v>
      </c>
      <c r="H21" s="20" t="s">
        <v>551</v>
      </c>
      <c r="I21" s="20" t="s">
        <v>551</v>
      </c>
      <c r="J21" s="20">
        <v>2</v>
      </c>
      <c r="K21" s="20" t="s">
        <v>551</v>
      </c>
      <c r="L21" s="20">
        <v>3</v>
      </c>
      <c r="M21" s="20">
        <v>2</v>
      </c>
      <c r="N21" s="20" t="s">
        <v>551</v>
      </c>
      <c r="O21" s="20">
        <v>2</v>
      </c>
      <c r="P21" s="20">
        <v>3</v>
      </c>
      <c r="Q21" s="41">
        <v>2</v>
      </c>
      <c r="R21" s="39"/>
      <c r="S21" s="39"/>
    </row>
    <row r="22" spans="2:19">
      <c r="B22" s="17" t="s">
        <v>556</v>
      </c>
      <c r="C22" s="17"/>
      <c r="D22" s="19">
        <f>AVERAGE(D17:D21)</f>
        <v>2.8</v>
      </c>
      <c r="E22" s="19">
        <f t="shared" ref="E22:O22" si="0">AVERAGE(E17:E21)</f>
        <v>2</v>
      </c>
      <c r="F22" s="19">
        <f t="shared" si="0"/>
        <v>2</v>
      </c>
      <c r="G22" s="19">
        <f t="shared" si="0"/>
        <v>2</v>
      </c>
      <c r="H22" s="19"/>
      <c r="I22" s="19">
        <f t="shared" si="0"/>
        <v>3</v>
      </c>
      <c r="J22" s="19">
        <f t="shared" si="0"/>
        <v>2.4</v>
      </c>
      <c r="K22" s="20" t="s">
        <v>551</v>
      </c>
      <c r="L22" s="19">
        <f t="shared" si="0"/>
        <v>3</v>
      </c>
      <c r="M22" s="19">
        <f t="shared" si="0"/>
        <v>2</v>
      </c>
      <c r="N22" s="20" t="s">
        <v>551</v>
      </c>
      <c r="O22" s="19">
        <f t="shared" si="0"/>
        <v>2.2</v>
      </c>
      <c r="P22" s="20">
        <v>3</v>
      </c>
      <c r="Q22" s="41">
        <v>2</v>
      </c>
      <c r="R22" s="39"/>
      <c r="S22" s="39"/>
    </row>
    <row r="23" ht="18.75" customHeight="1" spans="2:19">
      <c r="B23" s="21"/>
      <c r="C23" s="21"/>
      <c r="D23" s="22"/>
      <c r="E23" s="23"/>
      <c r="F23" s="23"/>
      <c r="G23" s="23"/>
      <c r="H23" s="23"/>
      <c r="I23" s="23"/>
      <c r="J23" s="22"/>
      <c r="K23" s="23"/>
      <c r="L23" s="22"/>
      <c r="M23" s="22"/>
      <c r="N23" s="23"/>
      <c r="O23" s="22"/>
      <c r="P23" s="22"/>
      <c r="Q23" s="42"/>
      <c r="R23" s="42"/>
      <c r="S23" s="42"/>
    </row>
    <row r="24" ht="15.75" customHeight="1" spans="2:19">
      <c r="B24" s="24" t="s">
        <v>529</v>
      </c>
      <c r="C24" s="25"/>
      <c r="D24" s="25"/>
      <c r="E24" s="25"/>
      <c r="F24" s="25"/>
      <c r="G24" s="25"/>
      <c r="H24" s="25"/>
      <c r="I24" s="25"/>
      <c r="J24" s="25"/>
      <c r="K24" s="25"/>
      <c r="L24" s="25"/>
      <c r="M24" s="25"/>
      <c r="N24" s="25"/>
      <c r="O24" s="25"/>
      <c r="P24" s="25"/>
      <c r="Q24" s="25"/>
      <c r="R24" s="25"/>
      <c r="S24" s="43"/>
    </row>
    <row r="25" customHeight="1" spans="2:19">
      <c r="B25" s="13" t="s">
        <v>530</v>
      </c>
      <c r="C25" s="14"/>
      <c r="D25" s="14"/>
      <c r="E25" s="14"/>
      <c r="F25" s="14"/>
      <c r="G25" s="14"/>
      <c r="H25" s="14"/>
      <c r="I25" s="14"/>
      <c r="J25" s="14"/>
      <c r="K25" s="14"/>
      <c r="L25" s="14"/>
      <c r="M25" s="14"/>
      <c r="N25" s="14"/>
      <c r="O25" s="14"/>
      <c r="P25" s="14"/>
      <c r="Q25" s="14"/>
      <c r="R25" s="14"/>
      <c r="S25" s="40"/>
    </row>
    <row r="26" spans="2:19">
      <c r="B26" s="26"/>
      <c r="C26" s="27"/>
      <c r="D26" s="27"/>
      <c r="E26" s="27"/>
      <c r="F26" s="27"/>
      <c r="G26" s="27"/>
      <c r="H26" s="27"/>
      <c r="I26" s="27"/>
      <c r="J26" s="27"/>
      <c r="K26" s="27"/>
      <c r="L26" s="27"/>
      <c r="M26" s="27"/>
      <c r="N26" s="27"/>
      <c r="O26" s="27"/>
      <c r="P26" s="27"/>
      <c r="Q26" s="27"/>
      <c r="R26" s="27"/>
      <c r="S26" s="44"/>
    </row>
    <row r="27" customHeight="1" spans="2:19">
      <c r="B27" s="17" t="s">
        <v>531</v>
      </c>
      <c r="C27" s="28"/>
      <c r="D27" s="17" t="s">
        <v>532</v>
      </c>
      <c r="E27" s="17"/>
      <c r="F27" s="17"/>
      <c r="G27" s="17"/>
      <c r="H27" s="17"/>
      <c r="I27" s="17"/>
      <c r="J27" s="17"/>
      <c r="K27" s="17"/>
      <c r="L27" s="17"/>
      <c r="M27" s="17"/>
      <c r="N27" s="17"/>
      <c r="O27" s="17"/>
      <c r="P27" s="17" t="s">
        <v>533</v>
      </c>
      <c r="Q27" s="17"/>
      <c r="R27" s="39"/>
      <c r="S27" s="39"/>
    </row>
    <row r="28" spans="2:19">
      <c r="B28" s="17"/>
      <c r="C28" s="16"/>
      <c r="D28" s="18" t="s">
        <v>534</v>
      </c>
      <c r="E28" s="18" t="s">
        <v>535</v>
      </c>
      <c r="F28" s="18" t="s">
        <v>536</v>
      </c>
      <c r="G28" s="18" t="s">
        <v>537</v>
      </c>
      <c r="H28" s="18" t="s">
        <v>538</v>
      </c>
      <c r="I28" s="18" t="s">
        <v>539</v>
      </c>
      <c r="J28" s="18" t="s">
        <v>540</v>
      </c>
      <c r="K28" s="18" t="s">
        <v>541</v>
      </c>
      <c r="L28" s="18" t="s">
        <v>542</v>
      </c>
      <c r="M28" s="18" t="s">
        <v>543</v>
      </c>
      <c r="N28" s="18" t="s">
        <v>544</v>
      </c>
      <c r="O28" s="18" t="s">
        <v>545</v>
      </c>
      <c r="P28" s="18" t="s">
        <v>546</v>
      </c>
      <c r="Q28" s="18" t="s">
        <v>547</v>
      </c>
      <c r="R28" s="18" t="s">
        <v>548</v>
      </c>
      <c r="S28" s="18" t="s">
        <v>549</v>
      </c>
    </row>
    <row r="29" ht="19.5" spans="2:19">
      <c r="B29" s="17" t="s">
        <v>550</v>
      </c>
      <c r="C29" s="29">
        <v>93</v>
      </c>
      <c r="D29" s="30">
        <f>(C29/3)*D17</f>
        <v>93</v>
      </c>
      <c r="E29" s="30">
        <f>(C29/3)*E17</f>
        <v>62</v>
      </c>
      <c r="F29" s="20" t="s">
        <v>551</v>
      </c>
      <c r="G29" s="20" t="s">
        <v>551</v>
      </c>
      <c r="H29" s="30"/>
      <c r="I29" s="30">
        <f>(C29/3)*I17</f>
        <v>93</v>
      </c>
      <c r="J29" s="30">
        <f>(C29/3)*J17</f>
        <v>93</v>
      </c>
      <c r="K29" s="20" t="s">
        <v>551</v>
      </c>
      <c r="L29" s="20" t="s">
        <v>551</v>
      </c>
      <c r="M29" s="20" t="s">
        <v>551</v>
      </c>
      <c r="N29" s="20" t="s">
        <v>551</v>
      </c>
      <c r="O29" s="30">
        <f>(C29/3)*O17</f>
        <v>93</v>
      </c>
      <c r="P29" s="30">
        <f>(C29/3)*P17</f>
        <v>93</v>
      </c>
      <c r="Q29" s="30">
        <f>(C29/3)*Q17</f>
        <v>62</v>
      </c>
      <c r="R29" s="39"/>
      <c r="S29" s="39"/>
    </row>
    <row r="30" ht="19.5" spans="2:19">
      <c r="B30" s="17" t="s">
        <v>552</v>
      </c>
      <c r="C30" s="29">
        <v>92</v>
      </c>
      <c r="D30" s="30">
        <f t="shared" ref="D30:D33" si="1">(C30/3)*D18</f>
        <v>61.3333333333333</v>
      </c>
      <c r="E30" s="30">
        <f t="shared" ref="E30:E33" si="2">(C30/3)*E18</f>
        <v>61.3333333333333</v>
      </c>
      <c r="F30" s="20" t="s">
        <v>551</v>
      </c>
      <c r="G30" s="30">
        <f>(C30/3)*G18</f>
        <v>61.3333333333333</v>
      </c>
      <c r="H30" s="20" t="s">
        <v>551</v>
      </c>
      <c r="I30" s="20" t="s">
        <v>551</v>
      </c>
      <c r="J30" s="30">
        <f t="shared" ref="J30:J33" si="3">(C30/3)*J18</f>
        <v>92</v>
      </c>
      <c r="K30" s="20" t="s">
        <v>551</v>
      </c>
      <c r="L30" s="30">
        <f>(C30/3)*L18</f>
        <v>92</v>
      </c>
      <c r="M30" s="30">
        <f>(C30/3)*M18</f>
        <v>61.3333333333333</v>
      </c>
      <c r="N30" s="20" t="s">
        <v>551</v>
      </c>
      <c r="O30" s="30">
        <f t="shared" ref="O30:O33" si="4">(C30/3)*O18</f>
        <v>61.3333333333333</v>
      </c>
      <c r="P30" s="30">
        <f t="shared" ref="P30:P33" si="5">(C30/3)*P18</f>
        <v>92</v>
      </c>
      <c r="Q30" s="30">
        <f t="shared" ref="Q30:Q33" si="6">(C30/3)*Q18</f>
        <v>61.3333333333333</v>
      </c>
      <c r="R30" s="39"/>
      <c r="S30" s="39"/>
    </row>
    <row r="31" ht="19.5" spans="2:19">
      <c r="B31" s="17" t="s">
        <v>553</v>
      </c>
      <c r="C31" s="29">
        <v>88</v>
      </c>
      <c r="D31" s="30">
        <f t="shared" si="1"/>
        <v>88</v>
      </c>
      <c r="E31" s="30">
        <f t="shared" si="2"/>
        <v>58.6666666666667</v>
      </c>
      <c r="F31" s="20" t="s">
        <v>551</v>
      </c>
      <c r="G31" s="30">
        <f>(C31/3)*G19</f>
        <v>58.6666666666667</v>
      </c>
      <c r="H31" s="20" t="s">
        <v>551</v>
      </c>
      <c r="I31" s="20" t="s">
        <v>551</v>
      </c>
      <c r="J31" s="30">
        <f t="shared" si="3"/>
        <v>58.6666666666667</v>
      </c>
      <c r="K31" s="20" t="s">
        <v>551</v>
      </c>
      <c r="L31" s="30">
        <f t="shared" ref="L31:L33" si="7">(C31/3)*L19</f>
        <v>88</v>
      </c>
      <c r="M31" s="30">
        <f t="shared" ref="M31:M33" si="8">(C31/3)*M19</f>
        <v>58.6666666666667</v>
      </c>
      <c r="N31" s="20" t="s">
        <v>551</v>
      </c>
      <c r="O31" s="30">
        <f t="shared" si="4"/>
        <v>58.6666666666667</v>
      </c>
      <c r="P31" s="30">
        <f t="shared" si="5"/>
        <v>88</v>
      </c>
      <c r="Q31" s="30">
        <f t="shared" si="6"/>
        <v>58.6666666666667</v>
      </c>
      <c r="R31" s="39"/>
      <c r="S31" s="39"/>
    </row>
    <row r="32" ht="19.5" spans="2:19">
      <c r="B32" s="17" t="s">
        <v>554</v>
      </c>
      <c r="C32" s="29">
        <v>88</v>
      </c>
      <c r="D32" s="30">
        <f t="shared" si="1"/>
        <v>88</v>
      </c>
      <c r="E32" s="30">
        <f t="shared" si="2"/>
        <v>58.6666666666667</v>
      </c>
      <c r="F32" s="20" t="s">
        <v>551</v>
      </c>
      <c r="G32" s="20" t="s">
        <v>551</v>
      </c>
      <c r="H32" s="20" t="s">
        <v>551</v>
      </c>
      <c r="I32" s="20" t="s">
        <v>551</v>
      </c>
      <c r="J32" s="30">
        <f t="shared" si="3"/>
        <v>58.6666666666667</v>
      </c>
      <c r="K32" s="20" t="s">
        <v>551</v>
      </c>
      <c r="L32" s="30">
        <f t="shared" si="7"/>
        <v>88</v>
      </c>
      <c r="M32" s="30">
        <f t="shared" si="8"/>
        <v>58.6666666666667</v>
      </c>
      <c r="N32" s="20" t="s">
        <v>551</v>
      </c>
      <c r="O32" s="30">
        <f t="shared" si="4"/>
        <v>58.6666666666667</v>
      </c>
      <c r="P32" s="30">
        <f t="shared" si="5"/>
        <v>88</v>
      </c>
      <c r="Q32" s="30">
        <f t="shared" si="6"/>
        <v>58.6666666666667</v>
      </c>
      <c r="R32" s="39"/>
      <c r="S32" s="39"/>
    </row>
    <row r="33" ht="19.5" spans="2:19">
      <c r="B33" s="17" t="s">
        <v>555</v>
      </c>
      <c r="C33" s="29">
        <v>92</v>
      </c>
      <c r="D33" s="30">
        <f t="shared" si="1"/>
        <v>92</v>
      </c>
      <c r="E33" s="30">
        <f t="shared" si="2"/>
        <v>61.3333333333333</v>
      </c>
      <c r="F33" s="30">
        <f>(C33/3)*F21</f>
        <v>61.3333333333333</v>
      </c>
      <c r="G33" s="20" t="s">
        <v>551</v>
      </c>
      <c r="H33" s="20" t="s">
        <v>551</v>
      </c>
      <c r="I33" s="20" t="s">
        <v>551</v>
      </c>
      <c r="J33" s="30">
        <f t="shared" si="3"/>
        <v>61.3333333333333</v>
      </c>
      <c r="K33" s="20" t="s">
        <v>551</v>
      </c>
      <c r="L33" s="30">
        <f t="shared" si="7"/>
        <v>92</v>
      </c>
      <c r="M33" s="30">
        <f t="shared" si="8"/>
        <v>61.3333333333333</v>
      </c>
      <c r="N33" s="20" t="s">
        <v>551</v>
      </c>
      <c r="O33" s="30">
        <f t="shared" si="4"/>
        <v>61.3333333333333</v>
      </c>
      <c r="P33" s="30">
        <f t="shared" si="5"/>
        <v>92</v>
      </c>
      <c r="Q33" s="30">
        <f t="shared" si="6"/>
        <v>61.3333333333333</v>
      </c>
      <c r="R33" s="39"/>
      <c r="S33" s="39"/>
    </row>
    <row r="34" spans="2:19">
      <c r="B34" s="17" t="s">
        <v>556</v>
      </c>
      <c r="C34" s="17"/>
      <c r="D34" s="31">
        <f>AVERAGE(D29:D32)</f>
        <v>82.5833333333333</v>
      </c>
      <c r="E34" s="31">
        <f t="shared" ref="E34:Q34" si="9">AVERAGE(E29:E32)</f>
        <v>60.1666666666667</v>
      </c>
      <c r="F34" s="30">
        <v>61</v>
      </c>
      <c r="G34" s="31">
        <f t="shared" si="9"/>
        <v>60</v>
      </c>
      <c r="H34" s="20" t="s">
        <v>551</v>
      </c>
      <c r="I34" s="31">
        <f t="shared" si="9"/>
        <v>93</v>
      </c>
      <c r="J34" s="31">
        <f t="shared" si="9"/>
        <v>75.5833333333333</v>
      </c>
      <c r="K34" s="20" t="s">
        <v>551</v>
      </c>
      <c r="L34" s="31">
        <f t="shared" si="9"/>
        <v>89.3333333333333</v>
      </c>
      <c r="M34" s="31">
        <f t="shared" si="9"/>
        <v>59.5555555555556</v>
      </c>
      <c r="N34" s="20" t="s">
        <v>551</v>
      </c>
      <c r="O34" s="31">
        <f t="shared" si="9"/>
        <v>67.9166666666667</v>
      </c>
      <c r="P34" s="31">
        <f t="shared" si="9"/>
        <v>90.25</v>
      </c>
      <c r="Q34" s="31">
        <f t="shared" si="9"/>
        <v>60.1666666666667</v>
      </c>
      <c r="R34" s="39"/>
      <c r="S34" s="39"/>
    </row>
    <row r="35" spans="2:17">
      <c r="B35" s="21"/>
      <c r="C35" s="21"/>
      <c r="D35" s="32"/>
      <c r="E35" s="33"/>
      <c r="F35" s="33"/>
      <c r="G35" s="33"/>
      <c r="H35" s="33"/>
      <c r="I35" s="33"/>
      <c r="J35" s="38"/>
      <c r="K35" s="33"/>
      <c r="L35" s="38"/>
      <c r="M35" s="38"/>
      <c r="N35" s="33"/>
      <c r="O35" s="38"/>
      <c r="P35" s="38"/>
      <c r="Q35" s="38"/>
    </row>
    <row r="36" spans="2:17">
      <c r="B36" s="21"/>
      <c r="C36" s="21"/>
      <c r="D36" s="32"/>
      <c r="E36" s="33"/>
      <c r="F36" s="33"/>
      <c r="G36" s="33"/>
      <c r="H36" s="33"/>
      <c r="I36" s="33"/>
      <c r="J36" s="38"/>
      <c r="K36" s="33"/>
      <c r="L36" s="38"/>
      <c r="M36" s="38"/>
      <c r="N36" s="33"/>
      <c r="O36" s="38"/>
      <c r="P36" s="38"/>
      <c r="Q36" s="38"/>
    </row>
    <row r="37" spans="2:17">
      <c r="B37" s="21"/>
      <c r="C37" s="21"/>
      <c r="D37" s="32"/>
      <c r="E37" s="33"/>
      <c r="F37" s="33"/>
      <c r="G37" s="33"/>
      <c r="H37" s="33"/>
      <c r="I37" s="33"/>
      <c r="J37" s="38"/>
      <c r="K37" s="33"/>
      <c r="L37" s="38"/>
      <c r="M37" s="38"/>
      <c r="N37" s="33"/>
      <c r="O37" s="38"/>
      <c r="P37" s="38"/>
      <c r="Q37" s="38"/>
    </row>
    <row r="38" spans="2:19">
      <c r="B38" s="34" t="s">
        <v>557</v>
      </c>
      <c r="C38" s="34"/>
      <c r="D38" s="34"/>
      <c r="E38" s="34"/>
      <c r="F38" s="34"/>
      <c r="G38" s="34"/>
      <c r="H38" s="34"/>
      <c r="I38" s="34"/>
      <c r="J38" s="34"/>
      <c r="K38" s="34"/>
      <c r="L38" s="34"/>
      <c r="M38" s="34"/>
      <c r="N38" s="34"/>
      <c r="O38" s="34"/>
      <c r="P38" s="34"/>
      <c r="Q38" s="34"/>
      <c r="R38" s="34"/>
      <c r="S38" s="34"/>
    </row>
    <row r="39" spans="2:19">
      <c r="B39" s="34"/>
      <c r="C39" s="34"/>
      <c r="D39" s="34"/>
      <c r="E39" s="34"/>
      <c r="F39" s="34"/>
      <c r="G39" s="34"/>
      <c r="H39" s="34"/>
      <c r="I39" s="34"/>
      <c r="J39" s="34"/>
      <c r="K39" s="34"/>
      <c r="L39" s="34"/>
      <c r="M39" s="34"/>
      <c r="N39" s="34"/>
      <c r="O39" s="34"/>
      <c r="P39" s="34"/>
      <c r="Q39" s="34"/>
      <c r="R39" s="34"/>
      <c r="S39" s="34"/>
    </row>
    <row r="40" spans="2:19">
      <c r="B40" s="34"/>
      <c r="C40" s="34"/>
      <c r="D40" s="34"/>
      <c r="E40" s="34"/>
      <c r="F40" s="34"/>
      <c r="G40" s="34"/>
      <c r="H40" s="34"/>
      <c r="I40" s="34"/>
      <c r="J40" s="34"/>
      <c r="K40" s="34"/>
      <c r="L40" s="34"/>
      <c r="M40" s="34"/>
      <c r="N40" s="34"/>
      <c r="O40" s="34"/>
      <c r="P40" s="34"/>
      <c r="Q40" s="34"/>
      <c r="R40" s="34"/>
      <c r="S40" s="34"/>
    </row>
    <row r="41" spans="2:19">
      <c r="B41" s="34"/>
      <c r="C41" s="34"/>
      <c r="D41" s="34"/>
      <c r="E41" s="34"/>
      <c r="F41" s="34"/>
      <c r="G41" s="34"/>
      <c r="H41" s="34"/>
      <c r="I41" s="34"/>
      <c r="J41" s="34"/>
      <c r="K41" s="34"/>
      <c r="L41" s="34"/>
      <c r="M41" s="34"/>
      <c r="N41" s="34"/>
      <c r="O41" s="34"/>
      <c r="P41" s="34"/>
      <c r="Q41" s="34"/>
      <c r="R41" s="34"/>
      <c r="S41" s="34"/>
    </row>
    <row r="42" spans="2:19">
      <c r="B42" s="34"/>
      <c r="C42" s="34"/>
      <c r="D42" s="34"/>
      <c r="E42" s="34"/>
      <c r="F42" s="34"/>
      <c r="G42" s="34"/>
      <c r="H42" s="34"/>
      <c r="I42" s="34"/>
      <c r="J42" s="34"/>
      <c r="K42" s="34"/>
      <c r="L42" s="34"/>
      <c r="M42" s="34"/>
      <c r="N42" s="34"/>
      <c r="O42" s="34"/>
      <c r="P42" s="34"/>
      <c r="Q42" s="34"/>
      <c r="R42" s="34"/>
      <c r="S42" s="34"/>
    </row>
    <row r="43" spans="2:19">
      <c r="B43" s="34"/>
      <c r="C43" s="34"/>
      <c r="D43" s="34"/>
      <c r="E43" s="34"/>
      <c r="F43" s="34"/>
      <c r="G43" s="34"/>
      <c r="H43" s="34"/>
      <c r="I43" s="34"/>
      <c r="J43" s="34"/>
      <c r="K43" s="34"/>
      <c r="L43" s="34"/>
      <c r="M43" s="34"/>
      <c r="N43" s="34"/>
      <c r="O43" s="34"/>
      <c r="P43" s="34"/>
      <c r="Q43" s="34"/>
      <c r="R43" s="34"/>
      <c r="S43" s="34"/>
    </row>
    <row r="44" spans="2:19">
      <c r="B44" s="34"/>
      <c r="C44" s="34"/>
      <c r="D44" s="34"/>
      <c r="E44" s="34"/>
      <c r="F44" s="34"/>
      <c r="G44" s="34"/>
      <c r="H44" s="34"/>
      <c r="I44" s="34"/>
      <c r="J44" s="34"/>
      <c r="K44" s="34"/>
      <c r="L44" s="34"/>
      <c r="M44" s="34"/>
      <c r="N44" s="34"/>
      <c r="O44" s="34"/>
      <c r="P44" s="34"/>
      <c r="Q44" s="34"/>
      <c r="R44" s="34"/>
      <c r="S44" s="34"/>
    </row>
    <row r="45" spans="2:19">
      <c r="B45" s="34"/>
      <c r="C45" s="34"/>
      <c r="D45" s="34"/>
      <c r="E45" s="34"/>
      <c r="F45" s="34"/>
      <c r="G45" s="34"/>
      <c r="H45" s="34"/>
      <c r="I45" s="34"/>
      <c r="J45" s="34"/>
      <c r="K45" s="34"/>
      <c r="L45" s="34"/>
      <c r="M45" s="34"/>
      <c r="N45" s="34"/>
      <c r="O45" s="34"/>
      <c r="P45" s="34"/>
      <c r="Q45" s="34"/>
      <c r="R45" s="34"/>
      <c r="S45" s="34"/>
    </row>
    <row r="46" spans="2:19">
      <c r="B46" s="34"/>
      <c r="C46" s="34"/>
      <c r="D46" s="34"/>
      <c r="E46" s="34"/>
      <c r="F46" s="34"/>
      <c r="G46" s="34"/>
      <c r="H46" s="34"/>
      <c r="I46" s="34"/>
      <c r="J46" s="34"/>
      <c r="K46" s="34"/>
      <c r="L46" s="34"/>
      <c r="M46" s="34"/>
      <c r="N46" s="34"/>
      <c r="O46" s="34"/>
      <c r="P46" s="34"/>
      <c r="Q46" s="34"/>
      <c r="R46" s="34"/>
      <c r="S46" s="34"/>
    </row>
    <row r="47" spans="2:19">
      <c r="B47" s="34"/>
      <c r="C47" s="34"/>
      <c r="D47" s="34"/>
      <c r="E47" s="34"/>
      <c r="F47" s="34"/>
      <c r="G47" s="34"/>
      <c r="H47" s="34"/>
      <c r="I47" s="34"/>
      <c r="J47" s="34"/>
      <c r="K47" s="34"/>
      <c r="L47" s="34"/>
      <c r="M47" s="34"/>
      <c r="N47" s="34"/>
      <c r="O47" s="34"/>
      <c r="P47" s="34"/>
      <c r="Q47" s="34"/>
      <c r="R47" s="34"/>
      <c r="S47" s="34"/>
    </row>
    <row r="48" spans="2:19">
      <c r="B48" s="34"/>
      <c r="C48" s="34"/>
      <c r="D48" s="34"/>
      <c r="E48" s="34"/>
      <c r="F48" s="34"/>
      <c r="G48" s="34"/>
      <c r="H48" s="34"/>
      <c r="I48" s="34"/>
      <c r="J48" s="34"/>
      <c r="K48" s="34"/>
      <c r="L48" s="34"/>
      <c r="M48" s="34"/>
      <c r="N48" s="34"/>
      <c r="O48" s="34"/>
      <c r="P48" s="34"/>
      <c r="Q48" s="34"/>
      <c r="R48" s="34"/>
      <c r="S48" s="34"/>
    </row>
    <row r="49" spans="2:19">
      <c r="B49" s="34"/>
      <c r="C49" s="34"/>
      <c r="D49" s="34"/>
      <c r="E49" s="34"/>
      <c r="F49" s="34"/>
      <c r="G49" s="34"/>
      <c r="H49" s="34"/>
      <c r="I49" s="34"/>
      <c r="J49" s="34"/>
      <c r="K49" s="34"/>
      <c r="L49" s="34"/>
      <c r="M49" s="34"/>
      <c r="N49" s="34"/>
      <c r="O49" s="34"/>
      <c r="P49" s="34"/>
      <c r="Q49" s="34"/>
      <c r="R49" s="34"/>
      <c r="S49" s="34"/>
    </row>
    <row r="50" spans="2:19">
      <c r="B50" s="34"/>
      <c r="C50" s="34"/>
      <c r="D50" s="34"/>
      <c r="E50" s="34"/>
      <c r="F50" s="34"/>
      <c r="G50" s="34"/>
      <c r="H50" s="34"/>
      <c r="I50" s="34"/>
      <c r="J50" s="34"/>
      <c r="K50" s="34"/>
      <c r="L50" s="34"/>
      <c r="M50" s="34"/>
      <c r="N50" s="34"/>
      <c r="O50" s="34"/>
      <c r="P50" s="34"/>
      <c r="Q50" s="34"/>
      <c r="R50" s="34"/>
      <c r="S50" s="34"/>
    </row>
    <row r="51" spans="2:19">
      <c r="B51" s="34"/>
      <c r="C51" s="34"/>
      <c r="D51" s="34"/>
      <c r="E51" s="34"/>
      <c r="F51" s="34"/>
      <c r="G51" s="34"/>
      <c r="H51" s="34"/>
      <c r="I51" s="34"/>
      <c r="J51" s="34"/>
      <c r="K51" s="34"/>
      <c r="L51" s="34"/>
      <c r="M51" s="34"/>
      <c r="N51" s="34"/>
      <c r="O51" s="34"/>
      <c r="P51" s="34"/>
      <c r="Q51" s="34"/>
      <c r="R51" s="34"/>
      <c r="S51" s="34"/>
    </row>
    <row r="52" spans="2:19">
      <c r="B52" s="34"/>
      <c r="C52" s="34"/>
      <c r="D52" s="34"/>
      <c r="E52" s="34"/>
      <c r="F52" s="34"/>
      <c r="G52" s="34"/>
      <c r="H52" s="34"/>
      <c r="I52" s="34"/>
      <c r="J52" s="34"/>
      <c r="K52" s="34"/>
      <c r="L52" s="34"/>
      <c r="M52" s="34"/>
      <c r="N52" s="34"/>
      <c r="O52" s="34"/>
      <c r="P52" s="34"/>
      <c r="Q52" s="34"/>
      <c r="R52" s="34"/>
      <c r="S52" s="34"/>
    </row>
    <row r="53" spans="2:19">
      <c r="B53" s="34"/>
      <c r="C53" s="34"/>
      <c r="D53" s="34"/>
      <c r="E53" s="34"/>
      <c r="F53" s="34"/>
      <c r="G53" s="34"/>
      <c r="H53" s="34"/>
      <c r="I53" s="34"/>
      <c r="J53" s="34"/>
      <c r="K53" s="34"/>
      <c r="L53" s="34"/>
      <c r="M53" s="34"/>
      <c r="N53" s="34"/>
      <c r="O53" s="34"/>
      <c r="P53" s="34"/>
      <c r="Q53" s="34"/>
      <c r="R53" s="34"/>
      <c r="S53" s="34"/>
    </row>
    <row r="54" spans="2:19">
      <c r="B54" s="34"/>
      <c r="C54" s="34"/>
      <c r="D54" s="34"/>
      <c r="E54" s="34"/>
      <c r="F54" s="34"/>
      <c r="G54" s="34"/>
      <c r="H54" s="34"/>
      <c r="I54" s="34"/>
      <c r="J54" s="34"/>
      <c r="K54" s="34"/>
      <c r="L54" s="34"/>
      <c r="M54" s="34"/>
      <c r="N54" s="34"/>
      <c r="O54" s="34"/>
      <c r="P54" s="34"/>
      <c r="Q54" s="34"/>
      <c r="R54" s="34"/>
      <c r="S54" s="34"/>
    </row>
    <row r="55" spans="2:19">
      <c r="B55" s="34"/>
      <c r="C55" s="34"/>
      <c r="D55" s="34"/>
      <c r="E55" s="34"/>
      <c r="F55" s="34"/>
      <c r="G55" s="34"/>
      <c r="H55" s="34"/>
      <c r="I55" s="34"/>
      <c r="J55" s="34"/>
      <c r="K55" s="34"/>
      <c r="L55" s="34"/>
      <c r="M55" s="34"/>
      <c r="N55" s="34"/>
      <c r="O55" s="34"/>
      <c r="P55" s="34"/>
      <c r="Q55" s="34"/>
      <c r="R55" s="34"/>
      <c r="S55" s="34"/>
    </row>
    <row r="56" spans="2:19">
      <c r="B56" s="34"/>
      <c r="C56" s="34"/>
      <c r="D56" s="34"/>
      <c r="E56" s="34"/>
      <c r="F56" s="34"/>
      <c r="G56" s="34"/>
      <c r="H56" s="34"/>
      <c r="I56" s="34"/>
      <c r="J56" s="34"/>
      <c r="K56" s="34"/>
      <c r="L56" s="34"/>
      <c r="M56" s="34"/>
      <c r="N56" s="34"/>
      <c r="O56" s="34"/>
      <c r="P56" s="34"/>
      <c r="Q56" s="34"/>
      <c r="R56" s="34"/>
      <c r="S56" s="34"/>
    </row>
    <row r="57" spans="2:19">
      <c r="B57" s="34"/>
      <c r="C57" s="34"/>
      <c r="D57" s="34"/>
      <c r="E57" s="34"/>
      <c r="F57" s="34"/>
      <c r="G57" s="34"/>
      <c r="H57" s="34"/>
      <c r="I57" s="34"/>
      <c r="J57" s="34"/>
      <c r="K57" s="34"/>
      <c r="L57" s="34"/>
      <c r="M57" s="34"/>
      <c r="N57" s="34"/>
      <c r="O57" s="34"/>
      <c r="P57" s="34"/>
      <c r="Q57" s="34"/>
      <c r="R57" s="34"/>
      <c r="S57" s="34"/>
    </row>
    <row r="58" spans="2:19">
      <c r="B58" s="34"/>
      <c r="C58" s="34"/>
      <c r="D58" s="34"/>
      <c r="E58" s="34"/>
      <c r="F58" s="34"/>
      <c r="G58" s="34"/>
      <c r="H58" s="34"/>
      <c r="I58" s="34"/>
      <c r="J58" s="34"/>
      <c r="K58" s="34"/>
      <c r="L58" s="34"/>
      <c r="M58" s="34"/>
      <c r="N58" s="34"/>
      <c r="O58" s="34"/>
      <c r="P58" s="34"/>
      <c r="Q58" s="34"/>
      <c r="R58" s="34"/>
      <c r="S58" s="34"/>
    </row>
    <row r="59" spans="2:19">
      <c r="B59" s="34"/>
      <c r="C59" s="34"/>
      <c r="D59" s="34"/>
      <c r="E59" s="34"/>
      <c r="F59" s="34"/>
      <c r="G59" s="34"/>
      <c r="H59" s="34"/>
      <c r="I59" s="34"/>
      <c r="J59" s="34"/>
      <c r="K59" s="34"/>
      <c r="L59" s="34"/>
      <c r="M59" s="34"/>
      <c r="N59" s="34"/>
      <c r="O59" s="34"/>
      <c r="P59" s="34"/>
      <c r="Q59" s="34"/>
      <c r="R59" s="34"/>
      <c r="S59" s="34"/>
    </row>
    <row r="60" spans="2:19">
      <c r="B60" s="34"/>
      <c r="C60" s="34"/>
      <c r="D60" s="34"/>
      <c r="E60" s="34"/>
      <c r="F60" s="34"/>
      <c r="G60" s="34"/>
      <c r="H60" s="34"/>
      <c r="I60" s="34"/>
      <c r="J60" s="34"/>
      <c r="K60" s="34"/>
      <c r="L60" s="34"/>
      <c r="M60" s="34"/>
      <c r="N60" s="34"/>
      <c r="O60" s="34"/>
      <c r="P60" s="34"/>
      <c r="Q60" s="34"/>
      <c r="R60" s="34"/>
      <c r="S60" s="34"/>
    </row>
    <row r="61" spans="2:16">
      <c r="B61" s="35"/>
      <c r="C61" s="35"/>
      <c r="D61" s="35"/>
      <c r="E61" s="35"/>
      <c r="F61" s="35"/>
      <c r="G61" s="35"/>
      <c r="H61" s="35"/>
      <c r="I61" s="35"/>
      <c r="J61" s="35"/>
      <c r="K61" s="35"/>
      <c r="L61" s="35"/>
      <c r="M61" s="35"/>
      <c r="N61" s="35"/>
      <c r="O61" s="35"/>
      <c r="P61" s="35"/>
    </row>
    <row r="62" ht="15.75" spans="2:19">
      <c r="B62" s="36" t="s">
        <v>558</v>
      </c>
      <c r="C62" s="36"/>
      <c r="D62" s="36"/>
      <c r="E62" s="36"/>
      <c r="F62" s="36"/>
      <c r="G62" s="36"/>
      <c r="H62" s="36"/>
      <c r="I62" s="36"/>
      <c r="J62" s="36"/>
      <c r="K62" s="36"/>
      <c r="L62" s="36"/>
      <c r="M62" s="36"/>
      <c r="N62" s="36"/>
      <c r="O62" s="36"/>
      <c r="P62" s="36"/>
      <c r="Q62" s="36"/>
      <c r="R62" s="36"/>
      <c r="S62" s="36"/>
    </row>
    <row r="63" ht="15.75" spans="2:19">
      <c r="B63" s="36" t="s">
        <v>559</v>
      </c>
      <c r="C63" s="36"/>
      <c r="D63" s="36"/>
      <c r="E63" s="36"/>
      <c r="F63" s="36"/>
      <c r="G63" s="36"/>
      <c r="H63" s="36"/>
      <c r="I63" s="36"/>
      <c r="J63" s="36"/>
      <c r="K63" s="36"/>
      <c r="L63" s="36"/>
      <c r="M63" s="36"/>
      <c r="N63" s="36"/>
      <c r="O63" s="36"/>
      <c r="P63" s="36"/>
      <c r="Q63" s="36"/>
      <c r="R63" s="36"/>
      <c r="S63" s="36"/>
    </row>
    <row r="64" ht="15.75" spans="2:19">
      <c r="B64" s="36" t="s">
        <v>560</v>
      </c>
      <c r="C64" s="36"/>
      <c r="D64" s="36"/>
      <c r="E64" s="36"/>
      <c r="F64" s="36"/>
      <c r="G64" s="36"/>
      <c r="H64" s="36"/>
      <c r="I64" s="36"/>
      <c r="J64" s="36"/>
      <c r="K64" s="36"/>
      <c r="L64" s="36"/>
      <c r="M64" s="36"/>
      <c r="N64" s="36"/>
      <c r="O64" s="36"/>
      <c r="P64" s="36"/>
      <c r="Q64" s="36"/>
      <c r="R64" s="36"/>
      <c r="S64" s="36"/>
    </row>
    <row r="65" spans="2:19">
      <c r="B65" s="45" t="s">
        <v>561</v>
      </c>
      <c r="C65" s="45"/>
      <c r="D65" s="45"/>
      <c r="E65" s="45"/>
      <c r="F65" s="45"/>
      <c r="G65" s="45"/>
      <c r="H65" s="45"/>
      <c r="I65" s="45"/>
      <c r="J65" s="45"/>
      <c r="K65" s="45"/>
      <c r="L65" s="45"/>
      <c r="M65" s="45"/>
      <c r="N65" s="45"/>
      <c r="O65" s="45"/>
      <c r="P65" s="45"/>
      <c r="Q65" s="45"/>
      <c r="R65" s="45"/>
      <c r="S65" s="45"/>
    </row>
    <row r="66" ht="15.75" spans="2:19">
      <c r="B66" s="46" t="s">
        <v>562</v>
      </c>
      <c r="C66" s="46"/>
      <c r="D66" s="46"/>
      <c r="E66" s="46"/>
      <c r="F66" s="46"/>
      <c r="G66" s="46"/>
      <c r="H66" s="46"/>
      <c r="I66" s="46"/>
      <c r="J66" s="46"/>
      <c r="K66" s="46"/>
      <c r="L66" s="46"/>
      <c r="M66" s="46"/>
      <c r="N66" s="46"/>
      <c r="O66" s="46"/>
      <c r="P66" s="46"/>
      <c r="Q66" s="46"/>
      <c r="R66" s="46"/>
      <c r="S66" s="46"/>
    </row>
    <row r="67" spans="2:16">
      <c r="B67" s="35"/>
      <c r="C67" s="35"/>
      <c r="D67" s="35"/>
      <c r="E67" s="35"/>
      <c r="F67" s="35"/>
      <c r="G67" s="35"/>
      <c r="H67" s="35"/>
      <c r="I67" s="35"/>
      <c r="J67" s="35"/>
      <c r="K67" s="35"/>
      <c r="L67" s="35"/>
      <c r="M67" s="35"/>
      <c r="N67" s="35"/>
      <c r="O67" s="35"/>
      <c r="P67" s="35"/>
    </row>
    <row r="68" ht="15.75" spans="2:16">
      <c r="B68" s="35"/>
      <c r="C68" s="35"/>
      <c r="D68" s="35"/>
      <c r="E68" s="35"/>
      <c r="F68" s="35"/>
      <c r="G68" s="35"/>
      <c r="H68" s="35"/>
      <c r="I68" s="35"/>
      <c r="J68" s="35"/>
      <c r="K68" s="35"/>
      <c r="L68" s="35"/>
      <c r="M68" s="35"/>
      <c r="N68" s="35"/>
      <c r="O68" s="35"/>
      <c r="P68" s="35"/>
    </row>
    <row r="69" spans="2:19">
      <c r="B69" s="47" t="s">
        <v>563</v>
      </c>
      <c r="C69" s="48"/>
      <c r="D69" s="48"/>
      <c r="E69" s="48"/>
      <c r="F69" s="48"/>
      <c r="G69" s="48"/>
      <c r="H69" s="48"/>
      <c r="I69" s="48"/>
      <c r="J69" s="48"/>
      <c r="K69" s="48"/>
      <c r="L69" s="48"/>
      <c r="M69" s="48"/>
      <c r="N69" s="48"/>
      <c r="O69" s="48"/>
      <c r="P69" s="48"/>
      <c r="Q69" s="48"/>
      <c r="R69" s="48"/>
      <c r="S69" s="53"/>
    </row>
    <row r="70" spans="2:19">
      <c r="B70" s="49" t="s">
        <v>564</v>
      </c>
      <c r="C70" s="50"/>
      <c r="D70" s="50"/>
      <c r="E70" s="50"/>
      <c r="F70" s="50"/>
      <c r="G70" s="50"/>
      <c r="H70" s="50"/>
      <c r="I70" s="50"/>
      <c r="J70" s="50"/>
      <c r="K70" s="50"/>
      <c r="L70" s="50"/>
      <c r="M70" s="50"/>
      <c r="N70" s="50"/>
      <c r="O70" s="50"/>
      <c r="P70" s="50"/>
      <c r="Q70" s="50"/>
      <c r="R70" s="50"/>
      <c r="S70" s="54"/>
    </row>
    <row r="71" ht="15.75" spans="2:19">
      <c r="B71" s="51" t="s">
        <v>565</v>
      </c>
      <c r="C71" s="52"/>
      <c r="D71" s="52"/>
      <c r="E71" s="52"/>
      <c r="F71" s="52"/>
      <c r="G71" s="52"/>
      <c r="H71" s="52"/>
      <c r="I71" s="52"/>
      <c r="J71" s="52"/>
      <c r="K71" s="52"/>
      <c r="L71" s="52"/>
      <c r="M71" s="52"/>
      <c r="N71" s="52"/>
      <c r="O71" s="52"/>
      <c r="P71" s="52"/>
      <c r="Q71" s="52"/>
      <c r="R71" s="52"/>
      <c r="S71" s="55"/>
    </row>
    <row r="72" spans="2:16">
      <c r="B72" s="35"/>
      <c r="C72" s="35"/>
      <c r="D72" s="35"/>
      <c r="E72" s="35"/>
      <c r="F72" s="35"/>
      <c r="G72" s="35"/>
      <c r="H72" s="35"/>
      <c r="I72" s="35"/>
      <c r="J72" s="35"/>
      <c r="K72" s="35"/>
      <c r="L72" s="35"/>
      <c r="M72" s="35"/>
      <c r="N72" s="35"/>
      <c r="O72" s="35"/>
      <c r="P72" s="35"/>
    </row>
    <row r="73" spans="2:16">
      <c r="B73" s="35"/>
      <c r="C73" s="35"/>
      <c r="D73" s="35"/>
      <c r="E73" s="35"/>
      <c r="F73" s="35"/>
      <c r="G73" s="35"/>
      <c r="H73" s="35"/>
      <c r="I73" s="35"/>
      <c r="J73" s="35"/>
      <c r="K73" s="35"/>
      <c r="L73" s="35"/>
      <c r="M73" s="35"/>
      <c r="N73" s="35"/>
      <c r="O73" s="35"/>
      <c r="P73" s="35"/>
    </row>
    <row r="74" spans="2:16">
      <c r="B74" s="35"/>
      <c r="C74" s="35"/>
      <c r="D74" s="35"/>
      <c r="E74" s="35"/>
      <c r="F74" s="35"/>
      <c r="G74" s="35"/>
      <c r="H74" s="35"/>
      <c r="I74" s="35"/>
      <c r="J74" s="35"/>
      <c r="K74" s="35"/>
      <c r="L74" s="35"/>
      <c r="M74" s="35"/>
      <c r="N74" s="35"/>
      <c r="O74" s="35"/>
      <c r="P74" s="35"/>
    </row>
    <row r="75" spans="2:16">
      <c r="B75" s="35"/>
      <c r="C75" s="35"/>
      <c r="D75" s="35"/>
      <c r="E75" s="35"/>
      <c r="F75" s="35"/>
      <c r="G75" s="35"/>
      <c r="H75" s="35"/>
      <c r="I75" s="35"/>
      <c r="J75" s="35"/>
      <c r="K75" s="35"/>
      <c r="L75" s="35"/>
      <c r="M75" s="35"/>
      <c r="N75" s="35"/>
      <c r="O75" s="35"/>
      <c r="P75" s="35"/>
    </row>
  </sheetData>
  <mergeCells count="32">
    <mergeCell ref="A1:S1"/>
    <mergeCell ref="A2:S2"/>
    <mergeCell ref="A3:S3"/>
    <mergeCell ref="A4:F4"/>
    <mergeCell ref="G4:P4"/>
    <mergeCell ref="Q4:T4"/>
    <mergeCell ref="A5:I5"/>
    <mergeCell ref="E6:K6"/>
    <mergeCell ref="E7:M7"/>
    <mergeCell ref="D10:M10"/>
    <mergeCell ref="B12:S12"/>
    <mergeCell ref="B13:S13"/>
    <mergeCell ref="B14:S14"/>
    <mergeCell ref="D15:O15"/>
    <mergeCell ref="P15:S15"/>
    <mergeCell ref="B24:S24"/>
    <mergeCell ref="B25:S25"/>
    <mergeCell ref="B26:S26"/>
    <mergeCell ref="D27:O27"/>
    <mergeCell ref="P27:Q27"/>
    <mergeCell ref="B62:S62"/>
    <mergeCell ref="B63:S63"/>
    <mergeCell ref="B64:S64"/>
    <mergeCell ref="B65:S65"/>
    <mergeCell ref="B66:S66"/>
    <mergeCell ref="B69:S69"/>
    <mergeCell ref="B70:S70"/>
    <mergeCell ref="B71:S71"/>
    <mergeCell ref="B15:B16"/>
    <mergeCell ref="B27:B28"/>
    <mergeCell ref="C27:C28"/>
    <mergeCell ref="B38:S6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ATTANTMENTLEVEL</vt:lpstr>
      <vt:lpstr>Test marks</vt:lpstr>
      <vt:lpstr>Test Co</vt:lpstr>
      <vt:lpstr>Assignment Co</vt:lpstr>
      <vt:lpstr>See final Co</vt:lpstr>
      <vt:lpstr>Total CO</vt:lpstr>
      <vt:lpstr>CO SURVEY (2)</vt:lpstr>
      <vt:lpstr>Final assessment</vt:lpstr>
      <vt:lpstr>CO ATTAINMENT</vt:lpstr>
      <vt:lpstr>CO PO   ATTAINMENT DIRECT ASSME</vt:lpstr>
      <vt:lpstr>CO PO ATTAINMENT INDIRECT ASSME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Lenovo</cp:lastModifiedBy>
  <dcterms:created xsi:type="dcterms:W3CDTF">2018-04-10T12:30:00Z</dcterms:created>
  <dcterms:modified xsi:type="dcterms:W3CDTF">2020-03-04T06:43:09Z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