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 defaultThemeVersion="124226"/>
  <bookViews>
    <workbookView xWindow="0" yWindow="120" windowWidth="15600" windowHeight="5505" tabRatio="823" activeTab="10"/>
  </bookViews>
  <sheets>
    <sheet name="Instructions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graphs" sheetId="18" r:id="rId7"/>
    <sheet name="FB" sheetId="21" state="hidden" r:id="rId8"/>
    <sheet name="COURSE FINAL  ATTAINMENT " sheetId="22" state="hidden" r:id="rId9"/>
    <sheet name="CO ATTAINMENT" sheetId="23" state="hidden" r:id="rId10"/>
    <sheet name="CO-PO-DIRECT" sheetId="25" r:id="rId11"/>
    <sheet name="CO-PO-INDIRECT" sheetId="27" state="hidden" r:id="rId12"/>
    <sheet name="C-Sec" sheetId="2" state="hidden" r:id="rId13"/>
    <sheet name="Sheet1" sheetId="3" state="hidden" r:id="rId14"/>
    <sheet name="Sheet2" sheetId="4" state="hidden" r:id="rId15"/>
  </sheets>
  <calcPr calcId="124519"/>
</workbook>
</file>

<file path=xl/calcChain.xml><?xml version="1.0" encoding="utf-8"?>
<calcChain xmlns="http://schemas.openxmlformats.org/spreadsheetml/2006/main">
  <c r="D29" i="25"/>
  <c r="E29"/>
  <c r="F29"/>
  <c r="G29"/>
  <c r="H29"/>
  <c r="I29"/>
  <c r="J29"/>
  <c r="K29"/>
  <c r="L29"/>
  <c r="M29"/>
  <c r="N29"/>
  <c r="O29"/>
  <c r="P29"/>
  <c r="D27"/>
  <c r="E27"/>
  <c r="F27"/>
  <c r="G27"/>
  <c r="H27"/>
  <c r="I27"/>
  <c r="J27"/>
  <c r="K27"/>
  <c r="L27"/>
  <c r="M27"/>
  <c r="N27"/>
  <c r="O27"/>
  <c r="P27"/>
  <c r="D26"/>
  <c r="E26"/>
  <c r="F26"/>
  <c r="G26"/>
  <c r="H26"/>
  <c r="I26"/>
  <c r="J26"/>
  <c r="K26"/>
  <c r="L26"/>
  <c r="M26"/>
  <c r="N26"/>
  <c r="O26"/>
  <c r="P26"/>
  <c r="D25"/>
  <c r="E25"/>
  <c r="F25"/>
  <c r="G25"/>
  <c r="H25"/>
  <c r="I25"/>
  <c r="J25"/>
  <c r="K25"/>
  <c r="L25"/>
  <c r="M25"/>
  <c r="N25"/>
  <c r="O25"/>
  <c r="P25"/>
  <c r="D24"/>
  <c r="E24"/>
  <c r="F24"/>
  <c r="G24"/>
  <c r="H24"/>
  <c r="I24"/>
  <c r="J24"/>
  <c r="K24"/>
  <c r="L24"/>
  <c r="M24"/>
  <c r="N24"/>
  <c r="O24"/>
  <c r="P24"/>
  <c r="D23"/>
  <c r="E23"/>
  <c r="F23"/>
  <c r="G23"/>
  <c r="H23"/>
  <c r="I23"/>
  <c r="J23"/>
  <c r="K23"/>
  <c r="L23"/>
  <c r="M23"/>
  <c r="N23"/>
  <c r="O23"/>
  <c r="P23"/>
  <c r="C27"/>
  <c r="C26"/>
  <c r="C25"/>
  <c r="C24"/>
  <c r="C23"/>
  <c r="D12"/>
  <c r="E12"/>
  <c r="F12"/>
  <c r="J12"/>
  <c r="K12"/>
  <c r="N12"/>
  <c r="O12"/>
  <c r="C12"/>
  <c r="H154" i="1" l="1"/>
  <c r="G154"/>
  <c r="F154"/>
  <c r="E154"/>
  <c r="J154"/>
  <c r="K154"/>
  <c r="L154"/>
  <c r="M154"/>
  <c r="N154"/>
  <c r="D154"/>
  <c r="D155"/>
  <c r="E155"/>
  <c r="F155"/>
  <c r="G155"/>
  <c r="H155"/>
  <c r="AA12" i="13" l="1"/>
  <c r="AB12"/>
  <c r="AC12"/>
  <c r="AD12"/>
  <c r="Z12"/>
  <c r="AA9"/>
  <c r="AB9"/>
  <c r="AC9"/>
  <c r="AD9"/>
  <c r="Z9"/>
  <c r="K12" i="27" l="1"/>
  <c r="D12"/>
  <c r="C12"/>
  <c r="F14" i="23"/>
  <c r="F15"/>
  <c r="F16"/>
  <c r="F17"/>
  <c r="F18"/>
  <c r="E22" i="22" l="1"/>
  <c r="F22"/>
  <c r="G22"/>
  <c r="H22"/>
  <c r="I22"/>
  <c r="E21"/>
  <c r="F21"/>
  <c r="G21"/>
  <c r="H21"/>
  <c r="I21"/>
  <c r="E16"/>
  <c r="F16"/>
  <c r="G16"/>
  <c r="H16"/>
  <c r="I16"/>
  <c r="E15"/>
  <c r="F15"/>
  <c r="G15"/>
  <c r="H15"/>
  <c r="I15"/>
  <c r="E14"/>
  <c r="F14"/>
  <c r="G14"/>
  <c r="H14"/>
  <c r="I14"/>
  <c r="L6"/>
  <c r="L7"/>
  <c r="L8"/>
  <c r="L9"/>
  <c r="L10"/>
  <c r="D14"/>
  <c r="I70" i="21"/>
  <c r="I71"/>
  <c r="I72"/>
  <c r="I73"/>
  <c r="I74"/>
  <c r="J6" i="22"/>
  <c r="J7"/>
  <c r="J8"/>
  <c r="J9"/>
  <c r="J10"/>
  <c r="H74" i="21"/>
  <c r="H73"/>
  <c r="H72"/>
  <c r="H71"/>
  <c r="H70"/>
  <c r="G74"/>
  <c r="G72"/>
  <c r="G71"/>
  <c r="G70"/>
  <c r="F74"/>
  <c r="F72"/>
  <c r="F70"/>
  <c r="E74"/>
  <c r="E72"/>
  <c r="E71"/>
  <c r="E70"/>
  <c r="G73"/>
  <c r="F73"/>
  <c r="F71"/>
  <c r="E73"/>
  <c r="D74"/>
  <c r="D73"/>
  <c r="D72"/>
  <c r="D71"/>
  <c r="D70"/>
  <c r="AA15" i="13" l="1"/>
  <c r="AD15"/>
  <c r="AB15"/>
  <c r="AC15"/>
  <c r="B126" i="16"/>
  <c r="C126"/>
  <c r="D126"/>
  <c r="J126" s="1"/>
  <c r="P126" s="1"/>
  <c r="B127"/>
  <c r="C127"/>
  <c r="D127"/>
  <c r="J127" s="1"/>
  <c r="P127" s="1"/>
  <c r="B128"/>
  <c r="C128"/>
  <c r="D128"/>
  <c r="J128" s="1"/>
  <c r="P128" s="1"/>
  <c r="B129"/>
  <c r="C129"/>
  <c r="D129"/>
  <c r="J129" s="1"/>
  <c r="P129" s="1"/>
  <c r="E129"/>
  <c r="F129" s="1"/>
  <c r="B130"/>
  <c r="C130"/>
  <c r="D130"/>
  <c r="J130" s="1"/>
  <c r="P130" s="1"/>
  <c r="B7"/>
  <c r="C7"/>
  <c r="D7"/>
  <c r="J7" s="1"/>
  <c r="P7" s="1"/>
  <c r="B8"/>
  <c r="C8"/>
  <c r="D8"/>
  <c r="E8" s="1"/>
  <c r="F8" s="1"/>
  <c r="J8"/>
  <c r="P8" s="1"/>
  <c r="B9"/>
  <c r="C9"/>
  <c r="D9"/>
  <c r="J9" s="1"/>
  <c r="P9" s="1"/>
  <c r="B10"/>
  <c r="C10"/>
  <c r="D10"/>
  <c r="E10" s="1"/>
  <c r="F10" s="1"/>
  <c r="B11"/>
  <c r="C11"/>
  <c r="D11"/>
  <c r="J11" s="1"/>
  <c r="P11" s="1"/>
  <c r="B12"/>
  <c r="C12"/>
  <c r="D12"/>
  <c r="E12" s="1"/>
  <c r="F12" s="1"/>
  <c r="B13"/>
  <c r="C13"/>
  <c r="D13"/>
  <c r="J13" s="1"/>
  <c r="P13" s="1"/>
  <c r="B14"/>
  <c r="C14"/>
  <c r="D14"/>
  <c r="E14" s="1"/>
  <c r="F14" s="1"/>
  <c r="B15"/>
  <c r="C15"/>
  <c r="D15"/>
  <c r="J15" s="1"/>
  <c r="P15" s="1"/>
  <c r="B16"/>
  <c r="C16"/>
  <c r="D16"/>
  <c r="E16" s="1"/>
  <c r="F16" s="1"/>
  <c r="B17"/>
  <c r="C17"/>
  <c r="D17"/>
  <c r="J17" s="1"/>
  <c r="P17" s="1"/>
  <c r="B18"/>
  <c r="C18"/>
  <c r="D18"/>
  <c r="E18" s="1"/>
  <c r="F18" s="1"/>
  <c r="B19"/>
  <c r="C19"/>
  <c r="D19"/>
  <c r="J19" s="1"/>
  <c r="P19" s="1"/>
  <c r="B20"/>
  <c r="C20"/>
  <c r="D20"/>
  <c r="E20" s="1"/>
  <c r="F20" s="1"/>
  <c r="J20"/>
  <c r="P20" s="1"/>
  <c r="B21"/>
  <c r="C21"/>
  <c r="D21"/>
  <c r="J21" s="1"/>
  <c r="P21" s="1"/>
  <c r="B22"/>
  <c r="C22"/>
  <c r="D22"/>
  <c r="E22" s="1"/>
  <c r="F22" s="1"/>
  <c r="B23"/>
  <c r="C23"/>
  <c r="D23"/>
  <c r="J23" s="1"/>
  <c r="P23" s="1"/>
  <c r="B24"/>
  <c r="C24"/>
  <c r="D24"/>
  <c r="E24" s="1"/>
  <c r="F24" s="1"/>
  <c r="J24"/>
  <c r="P24" s="1"/>
  <c r="B25"/>
  <c r="C25"/>
  <c r="D25"/>
  <c r="E25" s="1"/>
  <c r="J25"/>
  <c r="P25" s="1"/>
  <c r="B26"/>
  <c r="C26"/>
  <c r="D26"/>
  <c r="E26" s="1"/>
  <c r="J26"/>
  <c r="P26" s="1"/>
  <c r="B27"/>
  <c r="C27"/>
  <c r="D27"/>
  <c r="E27" s="1"/>
  <c r="J27"/>
  <c r="P27" s="1"/>
  <c r="B28"/>
  <c r="C28"/>
  <c r="D28"/>
  <c r="E28" s="1"/>
  <c r="J28"/>
  <c r="P28" s="1"/>
  <c r="B29"/>
  <c r="C29"/>
  <c r="D29"/>
  <c r="E29" s="1"/>
  <c r="J29"/>
  <c r="P29" s="1"/>
  <c r="B30"/>
  <c r="C30"/>
  <c r="D30"/>
  <c r="E30" s="1"/>
  <c r="J30"/>
  <c r="P30" s="1"/>
  <c r="B31"/>
  <c r="C31"/>
  <c r="D31"/>
  <c r="E31" s="1"/>
  <c r="J31"/>
  <c r="P31" s="1"/>
  <c r="B32"/>
  <c r="C32"/>
  <c r="D32"/>
  <c r="E32" s="1"/>
  <c r="J32"/>
  <c r="P32" s="1"/>
  <c r="B33"/>
  <c r="C33"/>
  <c r="D33"/>
  <c r="E33" s="1"/>
  <c r="J33"/>
  <c r="P33" s="1"/>
  <c r="B34"/>
  <c r="C34"/>
  <c r="D34"/>
  <c r="E34" s="1"/>
  <c r="J34"/>
  <c r="P34" s="1"/>
  <c r="B35"/>
  <c r="C35"/>
  <c r="D35"/>
  <c r="E35" s="1"/>
  <c r="J35"/>
  <c r="P35" s="1"/>
  <c r="B36"/>
  <c r="C36"/>
  <c r="D36"/>
  <c r="E36" s="1"/>
  <c r="J36"/>
  <c r="P36" s="1"/>
  <c r="B37"/>
  <c r="C37"/>
  <c r="D37"/>
  <c r="E37" s="1"/>
  <c r="J37"/>
  <c r="P37" s="1"/>
  <c r="B38"/>
  <c r="C38"/>
  <c r="D38"/>
  <c r="E38" s="1"/>
  <c r="J38"/>
  <c r="P38" s="1"/>
  <c r="B39"/>
  <c r="C39"/>
  <c r="D39"/>
  <c r="E39" s="1"/>
  <c r="J39"/>
  <c r="P39" s="1"/>
  <c r="B40"/>
  <c r="C40"/>
  <c r="D40"/>
  <c r="E40" s="1"/>
  <c r="J40"/>
  <c r="P40" s="1"/>
  <c r="B41"/>
  <c r="C41"/>
  <c r="D41"/>
  <c r="E41" s="1"/>
  <c r="J41"/>
  <c r="P41" s="1"/>
  <c r="B42"/>
  <c r="C42"/>
  <c r="D42"/>
  <c r="E42" s="1"/>
  <c r="J42"/>
  <c r="P42" s="1"/>
  <c r="B43"/>
  <c r="C43"/>
  <c r="D43"/>
  <c r="E43" s="1"/>
  <c r="J43"/>
  <c r="P43" s="1"/>
  <c r="B44"/>
  <c r="C44"/>
  <c r="D44"/>
  <c r="E44" s="1"/>
  <c r="J44"/>
  <c r="P44" s="1"/>
  <c r="B45"/>
  <c r="C45"/>
  <c r="D45"/>
  <c r="E45" s="1"/>
  <c r="J45"/>
  <c r="P45" s="1"/>
  <c r="B46"/>
  <c r="C46"/>
  <c r="D46"/>
  <c r="E46" s="1"/>
  <c r="J46"/>
  <c r="P46" s="1"/>
  <c r="B47"/>
  <c r="C47"/>
  <c r="D47"/>
  <c r="E47" s="1"/>
  <c r="J47"/>
  <c r="P47" s="1"/>
  <c r="B48"/>
  <c r="C48"/>
  <c r="D48"/>
  <c r="E48" s="1"/>
  <c r="J48"/>
  <c r="P48" s="1"/>
  <c r="B49"/>
  <c r="C49"/>
  <c r="D49"/>
  <c r="E49" s="1"/>
  <c r="J49"/>
  <c r="P49" s="1"/>
  <c r="B50"/>
  <c r="C50"/>
  <c r="D50"/>
  <c r="E50" s="1"/>
  <c r="J50"/>
  <c r="P50" s="1"/>
  <c r="B51"/>
  <c r="C51"/>
  <c r="D51"/>
  <c r="E51" s="1"/>
  <c r="J51"/>
  <c r="P51" s="1"/>
  <c r="B52"/>
  <c r="C52"/>
  <c r="D52"/>
  <c r="E52" s="1"/>
  <c r="J52"/>
  <c r="P52" s="1"/>
  <c r="B53"/>
  <c r="C53"/>
  <c r="D53"/>
  <c r="E53" s="1"/>
  <c r="J53"/>
  <c r="P53" s="1"/>
  <c r="B54"/>
  <c r="C54"/>
  <c r="D54"/>
  <c r="E54" s="1"/>
  <c r="J54"/>
  <c r="P54" s="1"/>
  <c r="B55"/>
  <c r="C55"/>
  <c r="D55"/>
  <c r="E55" s="1"/>
  <c r="J55"/>
  <c r="P55" s="1"/>
  <c r="B56"/>
  <c r="C56"/>
  <c r="D56"/>
  <c r="J56" s="1"/>
  <c r="P56" s="1"/>
  <c r="B57"/>
  <c r="C57"/>
  <c r="D57"/>
  <c r="J57" s="1"/>
  <c r="P57" s="1"/>
  <c r="B58"/>
  <c r="C58"/>
  <c r="D58"/>
  <c r="J58" s="1"/>
  <c r="P58" s="1"/>
  <c r="B59"/>
  <c r="C59"/>
  <c r="D59"/>
  <c r="E59" s="1"/>
  <c r="B60"/>
  <c r="C60"/>
  <c r="D60"/>
  <c r="J60" s="1"/>
  <c r="P60" s="1"/>
  <c r="B61"/>
  <c r="C61"/>
  <c r="D61"/>
  <c r="J61" s="1"/>
  <c r="P61" s="1"/>
  <c r="B62"/>
  <c r="C62"/>
  <c r="D62"/>
  <c r="J62" s="1"/>
  <c r="P62" s="1"/>
  <c r="B63"/>
  <c r="C63"/>
  <c r="D63"/>
  <c r="B64"/>
  <c r="C64"/>
  <c r="D64"/>
  <c r="J64" s="1"/>
  <c r="P64" s="1"/>
  <c r="B65"/>
  <c r="C65"/>
  <c r="D65"/>
  <c r="J65" s="1"/>
  <c r="P65" s="1"/>
  <c r="B66"/>
  <c r="C66"/>
  <c r="D66"/>
  <c r="J66" s="1"/>
  <c r="P66" s="1"/>
  <c r="B67"/>
  <c r="C67"/>
  <c r="D67"/>
  <c r="E67" s="1"/>
  <c r="B68"/>
  <c r="C68"/>
  <c r="D68"/>
  <c r="J68" s="1"/>
  <c r="P68" s="1"/>
  <c r="B69"/>
  <c r="C69"/>
  <c r="D69"/>
  <c r="B70"/>
  <c r="C70"/>
  <c r="D70"/>
  <c r="B71"/>
  <c r="C71"/>
  <c r="D71"/>
  <c r="E71" s="1"/>
  <c r="B72"/>
  <c r="C72"/>
  <c r="D72"/>
  <c r="E72" s="1"/>
  <c r="B73"/>
  <c r="C73"/>
  <c r="D73"/>
  <c r="E73" s="1"/>
  <c r="B74"/>
  <c r="C74"/>
  <c r="D74"/>
  <c r="E74" s="1"/>
  <c r="B75"/>
  <c r="C75"/>
  <c r="D75"/>
  <c r="E75" s="1"/>
  <c r="B76"/>
  <c r="C76"/>
  <c r="D76"/>
  <c r="E76" s="1"/>
  <c r="B77"/>
  <c r="C77"/>
  <c r="D77"/>
  <c r="E77" s="1"/>
  <c r="B78"/>
  <c r="C78"/>
  <c r="D78"/>
  <c r="E78" s="1"/>
  <c r="B79"/>
  <c r="C79"/>
  <c r="D79"/>
  <c r="E79" s="1"/>
  <c r="B80"/>
  <c r="C80"/>
  <c r="D80"/>
  <c r="E80" s="1"/>
  <c r="B81"/>
  <c r="C81"/>
  <c r="D81"/>
  <c r="E81" s="1"/>
  <c r="B82"/>
  <c r="C82"/>
  <c r="D82"/>
  <c r="E82" s="1"/>
  <c r="B83"/>
  <c r="C83"/>
  <c r="D83"/>
  <c r="E83" s="1"/>
  <c r="B84"/>
  <c r="C84"/>
  <c r="D84"/>
  <c r="E84" s="1"/>
  <c r="B85"/>
  <c r="C85"/>
  <c r="D85"/>
  <c r="E85" s="1"/>
  <c r="B86"/>
  <c r="C86"/>
  <c r="D86"/>
  <c r="E86" s="1"/>
  <c r="B87"/>
  <c r="C87"/>
  <c r="D87"/>
  <c r="E87" s="1"/>
  <c r="B88"/>
  <c r="C88"/>
  <c r="D88"/>
  <c r="E88" s="1"/>
  <c r="B89"/>
  <c r="C89"/>
  <c r="D89"/>
  <c r="E89" s="1"/>
  <c r="B90"/>
  <c r="C90"/>
  <c r="D90"/>
  <c r="E90" s="1"/>
  <c r="B91"/>
  <c r="C91"/>
  <c r="D91"/>
  <c r="E91" s="1"/>
  <c r="B92"/>
  <c r="C92"/>
  <c r="D92"/>
  <c r="E92" s="1"/>
  <c r="B93"/>
  <c r="C93"/>
  <c r="D93"/>
  <c r="E93" s="1"/>
  <c r="B94"/>
  <c r="C94"/>
  <c r="D94"/>
  <c r="E94" s="1"/>
  <c r="B95"/>
  <c r="C95"/>
  <c r="D95"/>
  <c r="E95" s="1"/>
  <c r="K95" s="1"/>
  <c r="Q95" s="1"/>
  <c r="B96"/>
  <c r="C96"/>
  <c r="D96"/>
  <c r="E96" s="1"/>
  <c r="K96" s="1"/>
  <c r="Q96" s="1"/>
  <c r="B97"/>
  <c r="C97"/>
  <c r="D97"/>
  <c r="E97" s="1"/>
  <c r="K97" s="1"/>
  <c r="Q97" s="1"/>
  <c r="B98"/>
  <c r="C98"/>
  <c r="D98"/>
  <c r="E98" s="1"/>
  <c r="K98" s="1"/>
  <c r="Q98" s="1"/>
  <c r="B99"/>
  <c r="C99"/>
  <c r="D99"/>
  <c r="E99" s="1"/>
  <c r="K99" s="1"/>
  <c r="Q99" s="1"/>
  <c r="B100"/>
  <c r="C100"/>
  <c r="D100"/>
  <c r="E100" s="1"/>
  <c r="K100" s="1"/>
  <c r="Q100" s="1"/>
  <c r="B101"/>
  <c r="C101"/>
  <c r="D101"/>
  <c r="E101" s="1"/>
  <c r="K101" s="1"/>
  <c r="Q101" s="1"/>
  <c r="B102"/>
  <c r="C102"/>
  <c r="D102"/>
  <c r="E102" s="1"/>
  <c r="K102" s="1"/>
  <c r="Q102" s="1"/>
  <c r="B103"/>
  <c r="C103"/>
  <c r="D103"/>
  <c r="E103" s="1"/>
  <c r="K103" s="1"/>
  <c r="Q103" s="1"/>
  <c r="B104"/>
  <c r="C104"/>
  <c r="D104"/>
  <c r="E104" s="1"/>
  <c r="K104" s="1"/>
  <c r="Q104" s="1"/>
  <c r="B105"/>
  <c r="C105"/>
  <c r="D105"/>
  <c r="B106"/>
  <c r="C106"/>
  <c r="D106"/>
  <c r="E106" s="1"/>
  <c r="K106" s="1"/>
  <c r="Q106" s="1"/>
  <c r="B107"/>
  <c r="C107"/>
  <c r="D107"/>
  <c r="B108"/>
  <c r="C108"/>
  <c r="D108"/>
  <c r="E108" s="1"/>
  <c r="K108" s="1"/>
  <c r="Q108" s="1"/>
  <c r="B109"/>
  <c r="C109"/>
  <c r="D109"/>
  <c r="B110"/>
  <c r="C110"/>
  <c r="D110"/>
  <c r="E110" s="1"/>
  <c r="K110" s="1"/>
  <c r="Q110" s="1"/>
  <c r="B111"/>
  <c r="C111"/>
  <c r="D111"/>
  <c r="B112"/>
  <c r="C112"/>
  <c r="D112"/>
  <c r="E112" s="1"/>
  <c r="K112" s="1"/>
  <c r="Q112" s="1"/>
  <c r="B113"/>
  <c r="C113"/>
  <c r="D113"/>
  <c r="B114"/>
  <c r="C114"/>
  <c r="D114"/>
  <c r="E114" s="1"/>
  <c r="F114" s="1"/>
  <c r="G114" s="1"/>
  <c r="B115"/>
  <c r="C115"/>
  <c r="D115"/>
  <c r="E115" s="1"/>
  <c r="F115" s="1"/>
  <c r="B116"/>
  <c r="C116"/>
  <c r="D116"/>
  <c r="E116" s="1"/>
  <c r="F116" s="1"/>
  <c r="G116" s="1"/>
  <c r="B117"/>
  <c r="C117"/>
  <c r="D117"/>
  <c r="E117" s="1"/>
  <c r="F117" s="1"/>
  <c r="B118"/>
  <c r="C118"/>
  <c r="D118"/>
  <c r="E118" s="1"/>
  <c r="K118" s="1"/>
  <c r="Q118" s="1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A126"/>
  <c r="A127"/>
  <c r="A128"/>
  <c r="A129"/>
  <c r="A130"/>
  <c r="D10" i="14"/>
  <c r="E10"/>
  <c r="F10"/>
  <c r="G10"/>
  <c r="H10"/>
  <c r="I10"/>
  <c r="D11"/>
  <c r="E11"/>
  <c r="F11"/>
  <c r="G11"/>
  <c r="H11"/>
  <c r="I11"/>
  <c r="D12"/>
  <c r="E12"/>
  <c r="F12"/>
  <c r="G12"/>
  <c r="H12"/>
  <c r="I12"/>
  <c r="D13"/>
  <c r="E13"/>
  <c r="F13"/>
  <c r="G13"/>
  <c r="H13"/>
  <c r="I13"/>
  <c r="D14"/>
  <c r="E14"/>
  <c r="F14"/>
  <c r="G14"/>
  <c r="H14"/>
  <c r="I14"/>
  <c r="D15"/>
  <c r="E15"/>
  <c r="F15"/>
  <c r="G15"/>
  <c r="H15"/>
  <c r="I15"/>
  <c r="D16"/>
  <c r="E16"/>
  <c r="F16"/>
  <c r="G16"/>
  <c r="H16"/>
  <c r="I16"/>
  <c r="D17"/>
  <c r="E17"/>
  <c r="F17"/>
  <c r="G17"/>
  <c r="H17"/>
  <c r="I17"/>
  <c r="D18"/>
  <c r="E18"/>
  <c r="F18"/>
  <c r="G18"/>
  <c r="H18"/>
  <c r="I18"/>
  <c r="D19"/>
  <c r="E19"/>
  <c r="F19"/>
  <c r="G19"/>
  <c r="H19"/>
  <c r="I19"/>
  <c r="D20"/>
  <c r="E20"/>
  <c r="F20"/>
  <c r="G20"/>
  <c r="H20"/>
  <c r="I20"/>
  <c r="D21"/>
  <c r="E21"/>
  <c r="F21"/>
  <c r="G21"/>
  <c r="H21"/>
  <c r="I21"/>
  <c r="D22"/>
  <c r="E22"/>
  <c r="F22"/>
  <c r="G22"/>
  <c r="H22"/>
  <c r="I22"/>
  <c r="D23"/>
  <c r="E23"/>
  <c r="F23"/>
  <c r="G23"/>
  <c r="H23"/>
  <c r="I23"/>
  <c r="D24"/>
  <c r="E24"/>
  <c r="F24"/>
  <c r="G24"/>
  <c r="H24"/>
  <c r="I24"/>
  <c r="D25"/>
  <c r="E25"/>
  <c r="F25"/>
  <c r="G25"/>
  <c r="H25"/>
  <c r="I25"/>
  <c r="D26"/>
  <c r="E26"/>
  <c r="F26"/>
  <c r="G26"/>
  <c r="H26"/>
  <c r="I26"/>
  <c r="D27"/>
  <c r="E27"/>
  <c r="F27"/>
  <c r="G27"/>
  <c r="H27"/>
  <c r="I27"/>
  <c r="D28"/>
  <c r="E28"/>
  <c r="F28"/>
  <c r="G28"/>
  <c r="H28"/>
  <c r="I28"/>
  <c r="D29"/>
  <c r="E29"/>
  <c r="F29"/>
  <c r="G29"/>
  <c r="H29"/>
  <c r="I29"/>
  <c r="D30"/>
  <c r="E30"/>
  <c r="F30"/>
  <c r="G30"/>
  <c r="H30"/>
  <c r="I30"/>
  <c r="D31"/>
  <c r="E31"/>
  <c r="F31"/>
  <c r="G31"/>
  <c r="H31"/>
  <c r="I31"/>
  <c r="D32"/>
  <c r="E32"/>
  <c r="F32"/>
  <c r="G32"/>
  <c r="H32"/>
  <c r="I32"/>
  <c r="D33"/>
  <c r="E33"/>
  <c r="F33"/>
  <c r="G33"/>
  <c r="H33"/>
  <c r="I33"/>
  <c r="D34"/>
  <c r="E34"/>
  <c r="F34"/>
  <c r="G34"/>
  <c r="H34"/>
  <c r="I34"/>
  <c r="D35"/>
  <c r="E35"/>
  <c r="F35"/>
  <c r="G35"/>
  <c r="H35"/>
  <c r="I35"/>
  <c r="D36"/>
  <c r="E36"/>
  <c r="F36"/>
  <c r="G36"/>
  <c r="H36"/>
  <c r="I36"/>
  <c r="D37"/>
  <c r="E37"/>
  <c r="F37"/>
  <c r="G37"/>
  <c r="H37"/>
  <c r="I37"/>
  <c r="D38"/>
  <c r="E38"/>
  <c r="F38"/>
  <c r="G38"/>
  <c r="H38"/>
  <c r="I38"/>
  <c r="D39"/>
  <c r="E39"/>
  <c r="F39"/>
  <c r="G39"/>
  <c r="H39"/>
  <c r="I39"/>
  <c r="D40"/>
  <c r="E40"/>
  <c r="F40"/>
  <c r="G40"/>
  <c r="H40"/>
  <c r="I40"/>
  <c r="D41"/>
  <c r="E41"/>
  <c r="F41"/>
  <c r="G41"/>
  <c r="H41"/>
  <c r="I41"/>
  <c r="D42"/>
  <c r="E42"/>
  <c r="F42"/>
  <c r="G42"/>
  <c r="H42"/>
  <c r="I42"/>
  <c r="D43"/>
  <c r="E43"/>
  <c r="F43"/>
  <c r="G43"/>
  <c r="H43"/>
  <c r="I43"/>
  <c r="D44"/>
  <c r="E44"/>
  <c r="F44"/>
  <c r="G44"/>
  <c r="H44"/>
  <c r="I44"/>
  <c r="D45"/>
  <c r="E45"/>
  <c r="F45"/>
  <c r="G45"/>
  <c r="H45"/>
  <c r="I45"/>
  <c r="D46"/>
  <c r="E46"/>
  <c r="F46"/>
  <c r="G46"/>
  <c r="H46"/>
  <c r="I46"/>
  <c r="D47"/>
  <c r="E47"/>
  <c r="F47"/>
  <c r="G47"/>
  <c r="H47"/>
  <c r="I47"/>
  <c r="D48"/>
  <c r="E48"/>
  <c r="F48"/>
  <c r="G48"/>
  <c r="H48"/>
  <c r="I48"/>
  <c r="D49"/>
  <c r="E49"/>
  <c r="F49"/>
  <c r="G49"/>
  <c r="H49"/>
  <c r="I49"/>
  <c r="D50"/>
  <c r="E50"/>
  <c r="F50"/>
  <c r="G50"/>
  <c r="H50"/>
  <c r="I50"/>
  <c r="D51"/>
  <c r="E51"/>
  <c r="F51"/>
  <c r="G51"/>
  <c r="H51"/>
  <c r="I51"/>
  <c r="D52"/>
  <c r="E52"/>
  <c r="F52"/>
  <c r="G52"/>
  <c r="H52"/>
  <c r="I52"/>
  <c r="D53"/>
  <c r="E53"/>
  <c r="F53"/>
  <c r="G53"/>
  <c r="H53"/>
  <c r="I53"/>
  <c r="D54"/>
  <c r="E54"/>
  <c r="F54"/>
  <c r="G54"/>
  <c r="H54"/>
  <c r="I54"/>
  <c r="D55"/>
  <c r="E55"/>
  <c r="F55"/>
  <c r="G55"/>
  <c r="H55"/>
  <c r="I55"/>
  <c r="D56"/>
  <c r="E56"/>
  <c r="F56"/>
  <c r="G56"/>
  <c r="H56"/>
  <c r="I56"/>
  <c r="D57"/>
  <c r="E57"/>
  <c r="F57"/>
  <c r="G57"/>
  <c r="H57"/>
  <c r="I57"/>
  <c r="D58"/>
  <c r="E58"/>
  <c r="F58"/>
  <c r="G58"/>
  <c r="H58"/>
  <c r="I58"/>
  <c r="D59"/>
  <c r="E59"/>
  <c r="F59"/>
  <c r="G59"/>
  <c r="H59"/>
  <c r="I59"/>
  <c r="D60"/>
  <c r="E60"/>
  <c r="F60"/>
  <c r="G60"/>
  <c r="H60"/>
  <c r="I60"/>
  <c r="D61"/>
  <c r="E61"/>
  <c r="F61"/>
  <c r="G61"/>
  <c r="H61"/>
  <c r="I61"/>
  <c r="D62"/>
  <c r="E62"/>
  <c r="F62"/>
  <c r="G62"/>
  <c r="H62"/>
  <c r="I62"/>
  <c r="D63"/>
  <c r="E63"/>
  <c r="F63"/>
  <c r="G63"/>
  <c r="H63"/>
  <c r="I63"/>
  <c r="D64"/>
  <c r="E64"/>
  <c r="F64"/>
  <c r="G64"/>
  <c r="H64"/>
  <c r="I64"/>
  <c r="D65"/>
  <c r="E65"/>
  <c r="F65"/>
  <c r="G65"/>
  <c r="H65"/>
  <c r="I65"/>
  <c r="D66"/>
  <c r="E66"/>
  <c r="F66"/>
  <c r="G66"/>
  <c r="H66"/>
  <c r="I66"/>
  <c r="D67"/>
  <c r="E67"/>
  <c r="F67"/>
  <c r="G67"/>
  <c r="H67"/>
  <c r="I67"/>
  <c r="D68"/>
  <c r="E68"/>
  <c r="F68"/>
  <c r="G68"/>
  <c r="H68"/>
  <c r="I68"/>
  <c r="D69"/>
  <c r="E69"/>
  <c r="F69"/>
  <c r="G69"/>
  <c r="H69"/>
  <c r="I69"/>
  <c r="D70"/>
  <c r="E70"/>
  <c r="F70"/>
  <c r="G70"/>
  <c r="H70"/>
  <c r="I70"/>
  <c r="D71"/>
  <c r="E71"/>
  <c r="F71"/>
  <c r="G71"/>
  <c r="H71"/>
  <c r="I71"/>
  <c r="D72"/>
  <c r="E72"/>
  <c r="F72"/>
  <c r="G72"/>
  <c r="H72"/>
  <c r="I72"/>
  <c r="D73"/>
  <c r="E73"/>
  <c r="F73"/>
  <c r="G73"/>
  <c r="H73"/>
  <c r="I73"/>
  <c r="D74"/>
  <c r="E74"/>
  <c r="F74"/>
  <c r="G74"/>
  <c r="H74"/>
  <c r="I74"/>
  <c r="D75"/>
  <c r="E75"/>
  <c r="F75"/>
  <c r="G75"/>
  <c r="H75"/>
  <c r="I75"/>
  <c r="D76"/>
  <c r="E76"/>
  <c r="F76"/>
  <c r="G76"/>
  <c r="H76"/>
  <c r="I76"/>
  <c r="D77"/>
  <c r="E77"/>
  <c r="F77"/>
  <c r="G77"/>
  <c r="H77"/>
  <c r="I77"/>
  <c r="D78"/>
  <c r="E78"/>
  <c r="F78"/>
  <c r="G78"/>
  <c r="H78"/>
  <c r="I78"/>
  <c r="D79"/>
  <c r="E79"/>
  <c r="F79"/>
  <c r="G79"/>
  <c r="H79"/>
  <c r="I79"/>
  <c r="D80"/>
  <c r="E80"/>
  <c r="F80"/>
  <c r="G80"/>
  <c r="H80"/>
  <c r="I80"/>
  <c r="D81"/>
  <c r="E81"/>
  <c r="F81"/>
  <c r="G81"/>
  <c r="H81"/>
  <c r="I81"/>
  <c r="D82"/>
  <c r="E82"/>
  <c r="F82"/>
  <c r="G82"/>
  <c r="H82"/>
  <c r="I82"/>
  <c r="D83"/>
  <c r="E83"/>
  <c r="F83"/>
  <c r="G83"/>
  <c r="H83"/>
  <c r="I83"/>
  <c r="D84"/>
  <c r="E84"/>
  <c r="F84"/>
  <c r="G84"/>
  <c r="H84"/>
  <c r="I84"/>
  <c r="D85"/>
  <c r="E85"/>
  <c r="F85"/>
  <c r="G85"/>
  <c r="H85"/>
  <c r="I85"/>
  <c r="D86"/>
  <c r="E86"/>
  <c r="F86"/>
  <c r="G86"/>
  <c r="H86"/>
  <c r="I86"/>
  <c r="D87"/>
  <c r="E87"/>
  <c r="F87"/>
  <c r="G87"/>
  <c r="H87"/>
  <c r="I87"/>
  <c r="D88"/>
  <c r="E88"/>
  <c r="F88"/>
  <c r="G88"/>
  <c r="H88"/>
  <c r="I88"/>
  <c r="D89"/>
  <c r="E89"/>
  <c r="F89"/>
  <c r="G89"/>
  <c r="H89"/>
  <c r="I89"/>
  <c r="D90"/>
  <c r="E90"/>
  <c r="F90"/>
  <c r="G90"/>
  <c r="H90"/>
  <c r="I90"/>
  <c r="D91"/>
  <c r="E91"/>
  <c r="F91"/>
  <c r="G91"/>
  <c r="H91"/>
  <c r="I91"/>
  <c r="D92"/>
  <c r="E92"/>
  <c r="F92"/>
  <c r="G92"/>
  <c r="H92"/>
  <c r="I92"/>
  <c r="D93"/>
  <c r="E93"/>
  <c r="F93"/>
  <c r="G93"/>
  <c r="H93"/>
  <c r="I93"/>
  <c r="D94"/>
  <c r="E94"/>
  <c r="F94"/>
  <c r="G94"/>
  <c r="H94"/>
  <c r="I94"/>
  <c r="D95"/>
  <c r="E95"/>
  <c r="F95"/>
  <c r="G95"/>
  <c r="H95"/>
  <c r="I95"/>
  <c r="D96"/>
  <c r="E96"/>
  <c r="F96"/>
  <c r="G96"/>
  <c r="H96"/>
  <c r="I96"/>
  <c r="D97"/>
  <c r="E97"/>
  <c r="F97"/>
  <c r="G97"/>
  <c r="H97"/>
  <c r="I97"/>
  <c r="D98"/>
  <c r="E98"/>
  <c r="F98"/>
  <c r="G98"/>
  <c r="H98"/>
  <c r="I98"/>
  <c r="D99"/>
  <c r="E99"/>
  <c r="F99"/>
  <c r="G99"/>
  <c r="H99"/>
  <c r="I99"/>
  <c r="D100"/>
  <c r="E100"/>
  <c r="F100"/>
  <c r="G100"/>
  <c r="H100"/>
  <c r="I100"/>
  <c r="D101"/>
  <c r="E101"/>
  <c r="F101"/>
  <c r="G101"/>
  <c r="H101"/>
  <c r="I101"/>
  <c r="D102"/>
  <c r="E102"/>
  <c r="F102"/>
  <c r="G102"/>
  <c r="H102"/>
  <c r="I102"/>
  <c r="D103"/>
  <c r="E103"/>
  <c r="F103"/>
  <c r="G103"/>
  <c r="H103"/>
  <c r="I103"/>
  <c r="D104"/>
  <c r="E104"/>
  <c r="F104"/>
  <c r="G104"/>
  <c r="H104"/>
  <c r="I104"/>
  <c r="D105"/>
  <c r="E105"/>
  <c r="F105"/>
  <c r="G105"/>
  <c r="H105"/>
  <c r="I105"/>
  <c r="D106"/>
  <c r="E106"/>
  <c r="F106"/>
  <c r="G106"/>
  <c r="H106"/>
  <c r="I106"/>
  <c r="D107"/>
  <c r="E107"/>
  <c r="F107"/>
  <c r="G107"/>
  <c r="H107"/>
  <c r="I107"/>
  <c r="D108"/>
  <c r="E108"/>
  <c r="F108"/>
  <c r="G108"/>
  <c r="H108"/>
  <c r="I108"/>
  <c r="D109"/>
  <c r="E109"/>
  <c r="F109"/>
  <c r="G109"/>
  <c r="H109"/>
  <c r="I109"/>
  <c r="D110"/>
  <c r="E110"/>
  <c r="F110"/>
  <c r="G110"/>
  <c r="H110"/>
  <c r="I110"/>
  <c r="D111"/>
  <c r="E111"/>
  <c r="F111"/>
  <c r="G111"/>
  <c r="H111"/>
  <c r="I111"/>
  <c r="D112"/>
  <c r="E112"/>
  <c r="F112"/>
  <c r="G112"/>
  <c r="H112"/>
  <c r="I112"/>
  <c r="D113"/>
  <c r="E113"/>
  <c r="F113"/>
  <c r="G113"/>
  <c r="H113"/>
  <c r="I113"/>
  <c r="D114"/>
  <c r="E114"/>
  <c r="F114"/>
  <c r="G114"/>
  <c r="H114"/>
  <c r="I114"/>
  <c r="D115"/>
  <c r="E115"/>
  <c r="F115"/>
  <c r="G115"/>
  <c r="H115"/>
  <c r="I115"/>
  <c r="D116"/>
  <c r="E116"/>
  <c r="F116"/>
  <c r="G116"/>
  <c r="H116"/>
  <c r="I116"/>
  <c r="D117"/>
  <c r="E117"/>
  <c r="F117"/>
  <c r="G117"/>
  <c r="H117"/>
  <c r="I117"/>
  <c r="D118"/>
  <c r="E118"/>
  <c r="F118"/>
  <c r="G118"/>
  <c r="H118"/>
  <c r="I118"/>
  <c r="D119"/>
  <c r="E119"/>
  <c r="F119"/>
  <c r="G119"/>
  <c r="H119"/>
  <c r="I119"/>
  <c r="D120"/>
  <c r="E120"/>
  <c r="F120"/>
  <c r="G120"/>
  <c r="H120"/>
  <c r="I120"/>
  <c r="D121"/>
  <c r="E121"/>
  <c r="F121"/>
  <c r="G121"/>
  <c r="H121"/>
  <c r="I121"/>
  <c r="D122"/>
  <c r="E122"/>
  <c r="F122"/>
  <c r="G122"/>
  <c r="H122"/>
  <c r="I122"/>
  <c r="D123"/>
  <c r="E123"/>
  <c r="F123"/>
  <c r="G123"/>
  <c r="H123"/>
  <c r="I123"/>
  <c r="D124"/>
  <c r="E124"/>
  <c r="F124"/>
  <c r="G124"/>
  <c r="H124"/>
  <c r="I124"/>
  <c r="D125"/>
  <c r="E125"/>
  <c r="F125"/>
  <c r="G125"/>
  <c r="H125"/>
  <c r="I125"/>
  <c r="D126"/>
  <c r="E126"/>
  <c r="F126"/>
  <c r="G126"/>
  <c r="H126"/>
  <c r="I126"/>
  <c r="D127"/>
  <c r="E127"/>
  <c r="F127"/>
  <c r="G127"/>
  <c r="H127"/>
  <c r="I127"/>
  <c r="D128"/>
  <c r="E128"/>
  <c r="F128"/>
  <c r="G128"/>
  <c r="H128"/>
  <c r="I128"/>
  <c r="D129"/>
  <c r="E129"/>
  <c r="F129"/>
  <c r="G129"/>
  <c r="H129"/>
  <c r="I129"/>
  <c r="D130"/>
  <c r="E130"/>
  <c r="F130"/>
  <c r="G130"/>
  <c r="H130"/>
  <c r="I130"/>
  <c r="D131"/>
  <c r="E131"/>
  <c r="F131"/>
  <c r="G131"/>
  <c r="H131"/>
  <c r="I131"/>
  <c r="D132"/>
  <c r="E132"/>
  <c r="F132"/>
  <c r="G132"/>
  <c r="H132"/>
  <c r="I132"/>
  <c r="D133"/>
  <c r="E133"/>
  <c r="F133"/>
  <c r="G133"/>
  <c r="H133"/>
  <c r="I133"/>
  <c r="E9"/>
  <c r="F9"/>
  <c r="G9"/>
  <c r="H9"/>
  <c r="I9"/>
  <c r="D9"/>
  <c r="B129"/>
  <c r="C129"/>
  <c r="B130"/>
  <c r="C130"/>
  <c r="B131"/>
  <c r="C131"/>
  <c r="B132"/>
  <c r="C132"/>
  <c r="B133"/>
  <c r="C133"/>
  <c r="A132"/>
  <c r="A133"/>
  <c r="A129"/>
  <c r="A130"/>
  <c r="A131"/>
  <c r="B130" i="12"/>
  <c r="C130"/>
  <c r="D130"/>
  <c r="E130"/>
  <c r="F130"/>
  <c r="G130"/>
  <c r="H130"/>
  <c r="I130"/>
  <c r="B131"/>
  <c r="C131"/>
  <c r="D131"/>
  <c r="E131"/>
  <c r="F131"/>
  <c r="G131"/>
  <c r="H131"/>
  <c r="I131"/>
  <c r="B132"/>
  <c r="C132"/>
  <c r="D132"/>
  <c r="E132"/>
  <c r="F132"/>
  <c r="G132"/>
  <c r="H132"/>
  <c r="I132"/>
  <c r="B133"/>
  <c r="C133"/>
  <c r="D133"/>
  <c r="E133"/>
  <c r="F133"/>
  <c r="G133"/>
  <c r="H133"/>
  <c r="I133"/>
  <c r="B134"/>
  <c r="C134"/>
  <c r="D134"/>
  <c r="E134"/>
  <c r="F134"/>
  <c r="G134"/>
  <c r="H134"/>
  <c r="I134"/>
  <c r="B135"/>
  <c r="C135"/>
  <c r="D135"/>
  <c r="E135"/>
  <c r="F135"/>
  <c r="G135"/>
  <c r="H135"/>
  <c r="I135"/>
  <c r="B136"/>
  <c r="C136"/>
  <c r="D136"/>
  <c r="E136"/>
  <c r="F136"/>
  <c r="G136"/>
  <c r="H136"/>
  <c r="I136"/>
  <c r="B137"/>
  <c r="C137"/>
  <c r="D137"/>
  <c r="E137"/>
  <c r="F137"/>
  <c r="G137"/>
  <c r="H137"/>
  <c r="I137"/>
  <c r="B138"/>
  <c r="C138"/>
  <c r="D138"/>
  <c r="E138"/>
  <c r="F138"/>
  <c r="G138"/>
  <c r="H138"/>
  <c r="I138"/>
  <c r="B139"/>
  <c r="C139"/>
  <c r="D139"/>
  <c r="E139"/>
  <c r="F139"/>
  <c r="G139"/>
  <c r="H139"/>
  <c r="I139"/>
  <c r="B140"/>
  <c r="C140"/>
  <c r="D140"/>
  <c r="E140"/>
  <c r="F140"/>
  <c r="G140"/>
  <c r="H140"/>
  <c r="I140"/>
  <c r="B141"/>
  <c r="C141"/>
  <c r="D141"/>
  <c r="E141"/>
  <c r="F141"/>
  <c r="G141"/>
  <c r="H141"/>
  <c r="I141"/>
  <c r="B142"/>
  <c r="C142"/>
  <c r="D142"/>
  <c r="E142"/>
  <c r="F142"/>
  <c r="G142"/>
  <c r="H142"/>
  <c r="I142"/>
  <c r="B143"/>
  <c r="C143"/>
  <c r="D143"/>
  <c r="E143"/>
  <c r="F143"/>
  <c r="G143"/>
  <c r="H143"/>
  <c r="I143"/>
  <c r="B144"/>
  <c r="C144"/>
  <c r="K10" i="22"/>
  <c r="K11"/>
  <c r="N26" i="27"/>
  <c r="M26"/>
  <c r="L26"/>
  <c r="K26"/>
  <c r="J26"/>
  <c r="I26"/>
  <c r="H26"/>
  <c r="G26"/>
  <c r="F26"/>
  <c r="E26"/>
  <c r="D26"/>
  <c r="C26"/>
  <c r="N25"/>
  <c r="M25"/>
  <c r="L25"/>
  <c r="K25"/>
  <c r="J25"/>
  <c r="I25"/>
  <c r="H25"/>
  <c r="G25"/>
  <c r="F25"/>
  <c r="E25"/>
  <c r="D25"/>
  <c r="C25"/>
  <c r="N24"/>
  <c r="M24"/>
  <c r="L24"/>
  <c r="K24"/>
  <c r="J24"/>
  <c r="I24"/>
  <c r="H24"/>
  <c r="G24"/>
  <c r="F24"/>
  <c r="E24"/>
  <c r="D24"/>
  <c r="C24"/>
  <c r="C23"/>
  <c r="D23" s="1"/>
  <c r="E23" s="1"/>
  <c r="F23" s="1"/>
  <c r="G23" s="1"/>
  <c r="H23" s="1"/>
  <c r="I23" s="1"/>
  <c r="J23" s="1"/>
  <c r="K23" s="1"/>
  <c r="L23" s="1"/>
  <c r="M23" s="1"/>
  <c r="N23" s="1"/>
  <c r="N22"/>
  <c r="M22"/>
  <c r="L22"/>
  <c r="K22"/>
  <c r="J22"/>
  <c r="I22"/>
  <c r="H22"/>
  <c r="G22"/>
  <c r="F22"/>
  <c r="E22"/>
  <c r="D22"/>
  <c r="C22"/>
  <c r="N21"/>
  <c r="M21"/>
  <c r="L21"/>
  <c r="K21"/>
  <c r="J21"/>
  <c r="I21"/>
  <c r="H21"/>
  <c r="G21"/>
  <c r="F13" i="23"/>
  <c r="D15" i="22"/>
  <c r="K9"/>
  <c r="K8"/>
  <c r="K7"/>
  <c r="K6"/>
  <c r="J5"/>
  <c r="K5" s="1"/>
  <c r="J16" i="16" l="1"/>
  <c r="P16" s="1"/>
  <c r="J12"/>
  <c r="P12" s="1"/>
  <c r="F99"/>
  <c r="G99" s="1"/>
  <c r="J98"/>
  <c r="P98" s="1"/>
  <c r="J97"/>
  <c r="P97" s="1"/>
  <c r="J22"/>
  <c r="P22" s="1"/>
  <c r="J14"/>
  <c r="P14" s="1"/>
  <c r="E62"/>
  <c r="K62" s="1"/>
  <c r="Q62" s="1"/>
  <c r="E61"/>
  <c r="K61" s="1"/>
  <c r="Q61" s="1"/>
  <c r="J18"/>
  <c r="P18" s="1"/>
  <c r="J10"/>
  <c r="P10" s="1"/>
  <c r="K114"/>
  <c r="Q114" s="1"/>
  <c r="K116"/>
  <c r="Q116" s="1"/>
  <c r="E127"/>
  <c r="F127" s="1"/>
  <c r="G127" s="1"/>
  <c r="D16" i="22"/>
  <c r="D21" s="1"/>
  <c r="D22" s="1"/>
  <c r="F97" i="16"/>
  <c r="G97" s="1"/>
  <c r="J96"/>
  <c r="P96" s="1"/>
  <c r="J67"/>
  <c r="P67" s="1"/>
  <c r="E66"/>
  <c r="F66" s="1"/>
  <c r="L66" s="1"/>
  <c r="R66" s="1"/>
  <c r="E65"/>
  <c r="K65" s="1"/>
  <c r="Q65" s="1"/>
  <c r="E58"/>
  <c r="E57"/>
  <c r="K57" s="1"/>
  <c r="Q57" s="1"/>
  <c r="J114"/>
  <c r="P114" s="1"/>
  <c r="J104"/>
  <c r="P104" s="1"/>
  <c r="J99"/>
  <c r="P99" s="1"/>
  <c r="J59"/>
  <c r="P59" s="1"/>
  <c r="C29" i="25"/>
  <c r="E124" i="16"/>
  <c r="K124" s="1"/>
  <c r="Q124" s="1"/>
  <c r="J124"/>
  <c r="P124" s="1"/>
  <c r="E120"/>
  <c r="K120" s="1"/>
  <c r="Q120" s="1"/>
  <c r="J120"/>
  <c r="P120" s="1"/>
  <c r="L98" i="14"/>
  <c r="R98" s="1"/>
  <c r="L76"/>
  <c r="R76" s="1"/>
  <c r="E109" i="16"/>
  <c r="J109"/>
  <c r="P109" s="1"/>
  <c r="E125"/>
  <c r="K125" s="1"/>
  <c r="Q125" s="1"/>
  <c r="J125"/>
  <c r="P125" s="1"/>
  <c r="E121"/>
  <c r="F121" s="1"/>
  <c r="J121"/>
  <c r="P121" s="1"/>
  <c r="E111"/>
  <c r="J111"/>
  <c r="P111" s="1"/>
  <c r="J69"/>
  <c r="P69" s="1"/>
  <c r="E69"/>
  <c r="K69" s="1"/>
  <c r="Q69" s="1"/>
  <c r="E122"/>
  <c r="F122" s="1"/>
  <c r="J122"/>
  <c r="P122" s="1"/>
  <c r="E113"/>
  <c r="J113"/>
  <c r="P113" s="1"/>
  <c r="E105"/>
  <c r="J105"/>
  <c r="P105" s="1"/>
  <c r="E70"/>
  <c r="J70"/>
  <c r="P70" s="1"/>
  <c r="E63"/>
  <c r="F63" s="1"/>
  <c r="J63"/>
  <c r="P63" s="1"/>
  <c r="L109" i="14"/>
  <c r="R109" s="1"/>
  <c r="L97"/>
  <c r="R97" s="1"/>
  <c r="L79"/>
  <c r="R79" s="1"/>
  <c r="L17"/>
  <c r="R17" s="1"/>
  <c r="E123" i="16"/>
  <c r="F123" s="1"/>
  <c r="J123"/>
  <c r="P123" s="1"/>
  <c r="E119"/>
  <c r="F119" s="1"/>
  <c r="J119"/>
  <c r="P119" s="1"/>
  <c r="E107"/>
  <c r="J107"/>
  <c r="P107" s="1"/>
  <c r="K66"/>
  <c r="Q66" s="1"/>
  <c r="L32" i="14"/>
  <c r="R32" s="1"/>
  <c r="K127" i="16"/>
  <c r="Q127" s="1"/>
  <c r="F67"/>
  <c r="L67" s="1"/>
  <c r="R67" s="1"/>
  <c r="K67"/>
  <c r="Q67" s="1"/>
  <c r="F55"/>
  <c r="L55" s="1"/>
  <c r="R55" s="1"/>
  <c r="K55"/>
  <c r="Q55" s="1"/>
  <c r="F54"/>
  <c r="K54"/>
  <c r="Q54" s="1"/>
  <c r="F53"/>
  <c r="K53"/>
  <c r="Q53" s="1"/>
  <c r="F52"/>
  <c r="K52"/>
  <c r="Q52" s="1"/>
  <c r="F51"/>
  <c r="K51"/>
  <c r="Q51" s="1"/>
  <c r="F50"/>
  <c r="K50"/>
  <c r="Q50" s="1"/>
  <c r="F49"/>
  <c r="K49"/>
  <c r="Q49" s="1"/>
  <c r="F48"/>
  <c r="K48"/>
  <c r="Q48" s="1"/>
  <c r="F47"/>
  <c r="K47"/>
  <c r="Q47" s="1"/>
  <c r="F46"/>
  <c r="K46"/>
  <c r="Q46" s="1"/>
  <c r="F45"/>
  <c r="K45"/>
  <c r="Q45" s="1"/>
  <c r="F44"/>
  <c r="K44"/>
  <c r="Q44" s="1"/>
  <c r="F43"/>
  <c r="K43"/>
  <c r="Q43" s="1"/>
  <c r="F42"/>
  <c r="K42"/>
  <c r="Q42" s="1"/>
  <c r="F41"/>
  <c r="K41"/>
  <c r="Q41" s="1"/>
  <c r="F40"/>
  <c r="K40"/>
  <c r="Q40" s="1"/>
  <c r="F39"/>
  <c r="K39"/>
  <c r="Q39" s="1"/>
  <c r="F38"/>
  <c r="K38"/>
  <c r="Q38" s="1"/>
  <c r="F37"/>
  <c r="K37"/>
  <c r="Q37" s="1"/>
  <c r="F36"/>
  <c r="K36"/>
  <c r="Q36" s="1"/>
  <c r="F35"/>
  <c r="K35"/>
  <c r="Q35" s="1"/>
  <c r="F34"/>
  <c r="K34"/>
  <c r="Q34" s="1"/>
  <c r="F33"/>
  <c r="K33"/>
  <c r="Q33" s="1"/>
  <c r="F32"/>
  <c r="K32"/>
  <c r="Q32" s="1"/>
  <c r="F31"/>
  <c r="K31"/>
  <c r="Q31" s="1"/>
  <c r="F30"/>
  <c r="K30"/>
  <c r="Q30" s="1"/>
  <c r="F29"/>
  <c r="K29"/>
  <c r="Q29" s="1"/>
  <c r="F28"/>
  <c r="K28"/>
  <c r="Q28" s="1"/>
  <c r="F27"/>
  <c r="K27"/>
  <c r="Q27" s="1"/>
  <c r="F26"/>
  <c r="K26"/>
  <c r="Q26" s="1"/>
  <c r="F25"/>
  <c r="K25"/>
  <c r="Q25" s="1"/>
  <c r="F59"/>
  <c r="L59" s="1"/>
  <c r="R59" s="1"/>
  <c r="K59"/>
  <c r="Q59" s="1"/>
  <c r="K63"/>
  <c r="Q63" s="1"/>
  <c r="F118"/>
  <c r="G118" s="1"/>
  <c r="J117"/>
  <c r="P117" s="1"/>
  <c r="F101"/>
  <c r="J100"/>
  <c r="P100" s="1"/>
  <c r="E68"/>
  <c r="E64"/>
  <c r="F61"/>
  <c r="L61" s="1"/>
  <c r="R61" s="1"/>
  <c r="E60"/>
  <c r="E56"/>
  <c r="E130"/>
  <c r="K129"/>
  <c r="Q129" s="1"/>
  <c r="E128"/>
  <c r="E126"/>
  <c r="J118"/>
  <c r="P118" s="1"/>
  <c r="J115"/>
  <c r="P115" s="1"/>
  <c r="F103"/>
  <c r="G103" s="1"/>
  <c r="J102"/>
  <c r="P102" s="1"/>
  <c r="J101"/>
  <c r="P101" s="1"/>
  <c r="F95"/>
  <c r="L95" s="1"/>
  <c r="R95" s="1"/>
  <c r="J94"/>
  <c r="P94" s="1"/>
  <c r="J93"/>
  <c r="P93" s="1"/>
  <c r="J92"/>
  <c r="P92" s="1"/>
  <c r="J91"/>
  <c r="P91" s="1"/>
  <c r="J90"/>
  <c r="P90" s="1"/>
  <c r="J89"/>
  <c r="P89" s="1"/>
  <c r="J88"/>
  <c r="P88" s="1"/>
  <c r="J87"/>
  <c r="P87" s="1"/>
  <c r="J86"/>
  <c r="P86" s="1"/>
  <c r="J85"/>
  <c r="P85" s="1"/>
  <c r="J84"/>
  <c r="P84" s="1"/>
  <c r="J83"/>
  <c r="P83" s="1"/>
  <c r="J82"/>
  <c r="P82" s="1"/>
  <c r="J81"/>
  <c r="P81" s="1"/>
  <c r="J80"/>
  <c r="P80" s="1"/>
  <c r="J79"/>
  <c r="P79" s="1"/>
  <c r="J78"/>
  <c r="P78" s="1"/>
  <c r="J77"/>
  <c r="P77" s="1"/>
  <c r="J76"/>
  <c r="P76" s="1"/>
  <c r="J75"/>
  <c r="P75" s="1"/>
  <c r="J74"/>
  <c r="P74" s="1"/>
  <c r="J73"/>
  <c r="P73" s="1"/>
  <c r="J72"/>
  <c r="P72" s="1"/>
  <c r="J71"/>
  <c r="P71" s="1"/>
  <c r="K24"/>
  <c r="Q24" s="1"/>
  <c r="E23"/>
  <c r="K22"/>
  <c r="Q22" s="1"/>
  <c r="E21"/>
  <c r="K20"/>
  <c r="Q20" s="1"/>
  <c r="E19"/>
  <c r="K18"/>
  <c r="Q18" s="1"/>
  <c r="E17"/>
  <c r="K16"/>
  <c r="Q16" s="1"/>
  <c r="E15"/>
  <c r="K14"/>
  <c r="Q14" s="1"/>
  <c r="E13"/>
  <c r="K12"/>
  <c r="Q12" s="1"/>
  <c r="E11"/>
  <c r="K10"/>
  <c r="Q10" s="1"/>
  <c r="E9"/>
  <c r="K8"/>
  <c r="Q8" s="1"/>
  <c r="E7"/>
  <c r="J116"/>
  <c r="P116" s="1"/>
  <c r="J103"/>
  <c r="P103" s="1"/>
  <c r="J95"/>
  <c r="P95" s="1"/>
  <c r="L127"/>
  <c r="R127" s="1"/>
  <c r="L129"/>
  <c r="R129" s="1"/>
  <c r="G129"/>
  <c r="M116"/>
  <c r="S116" s="1"/>
  <c r="H116"/>
  <c r="K121"/>
  <c r="Q121" s="1"/>
  <c r="M114"/>
  <c r="S114" s="1"/>
  <c r="H114"/>
  <c r="G117"/>
  <c r="L117"/>
  <c r="R117" s="1"/>
  <c r="M118"/>
  <c r="S118" s="1"/>
  <c r="H118"/>
  <c r="G115"/>
  <c r="L115"/>
  <c r="R115" s="1"/>
  <c r="L116"/>
  <c r="R116" s="1"/>
  <c r="K115"/>
  <c r="Q115" s="1"/>
  <c r="F112"/>
  <c r="J110"/>
  <c r="P110" s="1"/>
  <c r="F108"/>
  <c r="J106"/>
  <c r="P106" s="1"/>
  <c r="F102"/>
  <c r="F98"/>
  <c r="L101"/>
  <c r="R101" s="1"/>
  <c r="G101"/>
  <c r="K94"/>
  <c r="Q94" s="1"/>
  <c r="F94"/>
  <c r="K93"/>
  <c r="Q93" s="1"/>
  <c r="F93"/>
  <c r="K92"/>
  <c r="Q92" s="1"/>
  <c r="F92"/>
  <c r="K91"/>
  <c r="Q91" s="1"/>
  <c r="F91"/>
  <c r="K90"/>
  <c r="Q90" s="1"/>
  <c r="F90"/>
  <c r="K89"/>
  <c r="Q89" s="1"/>
  <c r="F89"/>
  <c r="K88"/>
  <c r="Q88" s="1"/>
  <c r="F88"/>
  <c r="K87"/>
  <c r="Q87" s="1"/>
  <c r="F87"/>
  <c r="K86"/>
  <c r="Q86" s="1"/>
  <c r="F86"/>
  <c r="K85"/>
  <c r="Q85" s="1"/>
  <c r="F85"/>
  <c r="K84"/>
  <c r="Q84" s="1"/>
  <c r="F84"/>
  <c r="K83"/>
  <c r="Q83" s="1"/>
  <c r="F83"/>
  <c r="K82"/>
  <c r="Q82" s="1"/>
  <c r="F82"/>
  <c r="K81"/>
  <c r="Q81" s="1"/>
  <c r="F81"/>
  <c r="K80"/>
  <c r="Q80" s="1"/>
  <c r="F80"/>
  <c r="K79"/>
  <c r="Q79" s="1"/>
  <c r="F79"/>
  <c r="K78"/>
  <c r="Q78" s="1"/>
  <c r="F78"/>
  <c r="K77"/>
  <c r="Q77" s="1"/>
  <c r="F77"/>
  <c r="K76"/>
  <c r="Q76" s="1"/>
  <c r="F76"/>
  <c r="K75"/>
  <c r="Q75" s="1"/>
  <c r="F75"/>
  <c r="K74"/>
  <c r="Q74" s="1"/>
  <c r="F74"/>
  <c r="K73"/>
  <c r="Q73" s="1"/>
  <c r="F73"/>
  <c r="K72"/>
  <c r="Q72" s="1"/>
  <c r="F72"/>
  <c r="K71"/>
  <c r="Q71" s="1"/>
  <c r="F71"/>
  <c r="K117"/>
  <c r="Q117" s="1"/>
  <c r="L114"/>
  <c r="R114" s="1"/>
  <c r="J112"/>
  <c r="P112" s="1"/>
  <c r="F110"/>
  <c r="J108"/>
  <c r="P108" s="1"/>
  <c r="F106"/>
  <c r="F104"/>
  <c r="F100"/>
  <c r="F96"/>
  <c r="L103"/>
  <c r="R103" s="1"/>
  <c r="L24"/>
  <c r="R24" s="1"/>
  <c r="G24"/>
  <c r="L22"/>
  <c r="R22" s="1"/>
  <c r="G22"/>
  <c r="L20"/>
  <c r="R20" s="1"/>
  <c r="G20"/>
  <c r="L18"/>
  <c r="R18" s="1"/>
  <c r="G18"/>
  <c r="L16"/>
  <c r="R16" s="1"/>
  <c r="G16"/>
  <c r="L14"/>
  <c r="R14" s="1"/>
  <c r="G14"/>
  <c r="L12"/>
  <c r="R12" s="1"/>
  <c r="G12"/>
  <c r="L10"/>
  <c r="R10" s="1"/>
  <c r="G10"/>
  <c r="L8"/>
  <c r="R8" s="1"/>
  <c r="G8"/>
  <c r="G61"/>
  <c r="C27" i="27"/>
  <c r="D27"/>
  <c r="F27"/>
  <c r="H27"/>
  <c r="J27"/>
  <c r="L27"/>
  <c r="N27"/>
  <c r="E27"/>
  <c r="G27"/>
  <c r="I27"/>
  <c r="K27"/>
  <c r="M27"/>
  <c r="L5" i="22"/>
  <c r="G64" i="12"/>
  <c r="H60"/>
  <c r="H66"/>
  <c r="H64"/>
  <c r="H62"/>
  <c r="H58"/>
  <c r="H54"/>
  <c r="H50"/>
  <c r="H46"/>
  <c r="H42"/>
  <c r="H38"/>
  <c r="H34"/>
  <c r="H30"/>
  <c r="H26"/>
  <c r="H22"/>
  <c r="H18"/>
  <c r="H14"/>
  <c r="H10"/>
  <c r="G60"/>
  <c r="G65"/>
  <c r="G61"/>
  <c r="G57"/>
  <c r="G56"/>
  <c r="G53"/>
  <c r="G52"/>
  <c r="G49"/>
  <c r="G45"/>
  <c r="G44"/>
  <c r="G40"/>
  <c r="G36"/>
  <c r="G31"/>
  <c r="G30"/>
  <c r="G26"/>
  <c r="G23"/>
  <c r="G19"/>
  <c r="G15"/>
  <c r="G14"/>
  <c r="G10"/>
  <c r="G106"/>
  <c r="G102"/>
  <c r="G98"/>
  <c r="G94"/>
  <c r="G90"/>
  <c r="G86"/>
  <c r="G81"/>
  <c r="G77"/>
  <c r="G71"/>
  <c r="G67"/>
  <c r="G63"/>
  <c r="G55"/>
  <c r="G59"/>
  <c r="G51"/>
  <c r="G48"/>
  <c r="G47"/>
  <c r="G43"/>
  <c r="G39"/>
  <c r="G35"/>
  <c r="G29"/>
  <c r="G25"/>
  <c r="G21"/>
  <c r="G17"/>
  <c r="G13"/>
  <c r="O65" i="14"/>
  <c r="U65" s="1"/>
  <c r="K155" i="1"/>
  <c r="K133" i="14" s="1"/>
  <c r="Q133" s="1"/>
  <c r="L155" i="1"/>
  <c r="L128" i="14" s="1"/>
  <c r="R128" s="1"/>
  <c r="M155" i="1"/>
  <c r="M70" i="14" s="1"/>
  <c r="S70" s="1"/>
  <c r="N155" i="1"/>
  <c r="N109" i="14" s="1"/>
  <c r="T109" s="1"/>
  <c r="J155" i="1"/>
  <c r="J133" i="14" s="1"/>
  <c r="P133" s="1"/>
  <c r="K8" i="12"/>
  <c r="K130" s="1"/>
  <c r="Q130" s="1"/>
  <c r="L8"/>
  <c r="L131" s="1"/>
  <c r="R131" s="1"/>
  <c r="M8"/>
  <c r="N8"/>
  <c r="N142" s="1"/>
  <c r="T142" s="1"/>
  <c r="O8"/>
  <c r="O141" s="1"/>
  <c r="U141" s="1"/>
  <c r="J8"/>
  <c r="J142" s="1"/>
  <c r="P142" s="1"/>
  <c r="D6" i="16"/>
  <c r="J6" s="1"/>
  <c r="P6" s="1"/>
  <c r="A125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7"/>
  <c r="B6"/>
  <c r="C6"/>
  <c r="A6"/>
  <c r="B10" i="14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9"/>
  <c r="C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9"/>
  <c r="I11" i="12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0"/>
  <c r="H11"/>
  <c r="H12"/>
  <c r="H13"/>
  <c r="H15"/>
  <c r="H16"/>
  <c r="H17"/>
  <c r="H19"/>
  <c r="H20"/>
  <c r="H21"/>
  <c r="H23"/>
  <c r="H24"/>
  <c r="H25"/>
  <c r="H27"/>
  <c r="H28"/>
  <c r="H29"/>
  <c r="H31"/>
  <c r="H32"/>
  <c r="H33"/>
  <c r="H35"/>
  <c r="H36"/>
  <c r="H37"/>
  <c r="H39"/>
  <c r="H40"/>
  <c r="H41"/>
  <c r="H43"/>
  <c r="H44"/>
  <c r="H45"/>
  <c r="H47"/>
  <c r="H48"/>
  <c r="H49"/>
  <c r="H51"/>
  <c r="H52"/>
  <c r="H53"/>
  <c r="H55"/>
  <c r="H56"/>
  <c r="H57"/>
  <c r="H59"/>
  <c r="H61"/>
  <c r="H63"/>
  <c r="H65"/>
  <c r="H67"/>
  <c r="N67" s="1"/>
  <c r="T67" s="1"/>
  <c r="H68"/>
  <c r="H69"/>
  <c r="H70"/>
  <c r="H71"/>
  <c r="N71" s="1"/>
  <c r="T71" s="1"/>
  <c r="H72"/>
  <c r="H73"/>
  <c r="H74"/>
  <c r="H75"/>
  <c r="N75" s="1"/>
  <c r="T75" s="1"/>
  <c r="H76"/>
  <c r="H77"/>
  <c r="H78"/>
  <c r="H79"/>
  <c r="N79" s="1"/>
  <c r="T79" s="1"/>
  <c r="H80"/>
  <c r="H81"/>
  <c r="H82"/>
  <c r="H83"/>
  <c r="N83" s="1"/>
  <c r="T83" s="1"/>
  <c r="H84"/>
  <c r="H85"/>
  <c r="H86"/>
  <c r="H87"/>
  <c r="N87" s="1"/>
  <c r="T87" s="1"/>
  <c r="H88"/>
  <c r="H89"/>
  <c r="H90"/>
  <c r="H91"/>
  <c r="N91" s="1"/>
  <c r="T91" s="1"/>
  <c r="H92"/>
  <c r="H93"/>
  <c r="H94"/>
  <c r="H95"/>
  <c r="N95" s="1"/>
  <c r="T95" s="1"/>
  <c r="H96"/>
  <c r="H97"/>
  <c r="H98"/>
  <c r="H99"/>
  <c r="N99" s="1"/>
  <c r="T99" s="1"/>
  <c r="H100"/>
  <c r="H101"/>
  <c r="H102"/>
  <c r="H103"/>
  <c r="N103" s="1"/>
  <c r="T103" s="1"/>
  <c r="H104"/>
  <c r="H105"/>
  <c r="N105" s="1"/>
  <c r="T105" s="1"/>
  <c r="H106"/>
  <c r="H107"/>
  <c r="N107" s="1"/>
  <c r="T107" s="1"/>
  <c r="H108"/>
  <c r="H109"/>
  <c r="N109" s="1"/>
  <c r="T109" s="1"/>
  <c r="H110"/>
  <c r="H111"/>
  <c r="N111" s="1"/>
  <c r="T111" s="1"/>
  <c r="H112"/>
  <c r="H113"/>
  <c r="N113" s="1"/>
  <c r="T113" s="1"/>
  <c r="H114"/>
  <c r="H115"/>
  <c r="N115" s="1"/>
  <c r="T115" s="1"/>
  <c r="H116"/>
  <c r="H117"/>
  <c r="N117" s="1"/>
  <c r="T117" s="1"/>
  <c r="H118"/>
  <c r="H119"/>
  <c r="N119" s="1"/>
  <c r="T119" s="1"/>
  <c r="H120"/>
  <c r="H121"/>
  <c r="N121" s="1"/>
  <c r="T121" s="1"/>
  <c r="H122"/>
  <c r="H123"/>
  <c r="N123" s="1"/>
  <c r="T123" s="1"/>
  <c r="H124"/>
  <c r="H125"/>
  <c r="N125" s="1"/>
  <c r="T125" s="1"/>
  <c r="H126"/>
  <c r="H127"/>
  <c r="N127" s="1"/>
  <c r="T127" s="1"/>
  <c r="H128"/>
  <c r="H129"/>
  <c r="N129" s="1"/>
  <c r="T129" s="1"/>
  <c r="G11"/>
  <c r="G12"/>
  <c r="G16"/>
  <c r="M16" s="1"/>
  <c r="S16" s="1"/>
  <c r="G18"/>
  <c r="G20"/>
  <c r="G22"/>
  <c r="G24"/>
  <c r="M24" s="1"/>
  <c r="S24" s="1"/>
  <c r="G27"/>
  <c r="G28"/>
  <c r="G32"/>
  <c r="G33"/>
  <c r="M33" s="1"/>
  <c r="S33" s="1"/>
  <c r="G34"/>
  <c r="G37"/>
  <c r="G38"/>
  <c r="G41"/>
  <c r="M41" s="1"/>
  <c r="S41" s="1"/>
  <c r="G42"/>
  <c r="G46"/>
  <c r="G50"/>
  <c r="G54"/>
  <c r="M54" s="1"/>
  <c r="S54" s="1"/>
  <c r="G58"/>
  <c r="G62"/>
  <c r="G66"/>
  <c r="G68"/>
  <c r="M68" s="1"/>
  <c r="S68" s="1"/>
  <c r="G69"/>
  <c r="G70"/>
  <c r="G72"/>
  <c r="G73"/>
  <c r="M73" s="1"/>
  <c r="S73" s="1"/>
  <c r="G74"/>
  <c r="G75"/>
  <c r="G76"/>
  <c r="G78"/>
  <c r="M78" s="1"/>
  <c r="S78" s="1"/>
  <c r="G79"/>
  <c r="G80"/>
  <c r="G82"/>
  <c r="G83"/>
  <c r="M83" s="1"/>
  <c r="S83" s="1"/>
  <c r="G84"/>
  <c r="G85"/>
  <c r="G87"/>
  <c r="G88"/>
  <c r="M88" s="1"/>
  <c r="S88" s="1"/>
  <c r="G89"/>
  <c r="G91"/>
  <c r="G92"/>
  <c r="G93"/>
  <c r="M93" s="1"/>
  <c r="S93" s="1"/>
  <c r="G95"/>
  <c r="G96"/>
  <c r="G97"/>
  <c r="G99"/>
  <c r="M99" s="1"/>
  <c r="S99" s="1"/>
  <c r="G100"/>
  <c r="G101"/>
  <c r="G103"/>
  <c r="G104"/>
  <c r="M104" s="1"/>
  <c r="S104" s="1"/>
  <c r="G105"/>
  <c r="G107"/>
  <c r="G108"/>
  <c r="G109"/>
  <c r="M109" s="1"/>
  <c r="S109" s="1"/>
  <c r="G110"/>
  <c r="G111"/>
  <c r="G112"/>
  <c r="G113"/>
  <c r="M113" s="1"/>
  <c r="S113" s="1"/>
  <c r="G114"/>
  <c r="G115"/>
  <c r="G116"/>
  <c r="G117"/>
  <c r="M117" s="1"/>
  <c r="S117" s="1"/>
  <c r="G118"/>
  <c r="G119"/>
  <c r="G120"/>
  <c r="G121"/>
  <c r="M121" s="1"/>
  <c r="S121" s="1"/>
  <c r="G122"/>
  <c r="G123"/>
  <c r="G124"/>
  <c r="G125"/>
  <c r="M125" s="1"/>
  <c r="S125" s="1"/>
  <c r="G126"/>
  <c r="G127"/>
  <c r="G128"/>
  <c r="G129"/>
  <c r="M129" s="1"/>
  <c r="S129" s="1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0"/>
  <c r="A17"/>
  <c r="I144"/>
  <c r="G144"/>
  <c r="D144"/>
  <c r="P9"/>
  <c r="B11"/>
  <c r="C11"/>
  <c r="B12"/>
  <c r="C12"/>
  <c r="B13"/>
  <c r="C13"/>
  <c r="B14"/>
  <c r="C14"/>
  <c r="B15"/>
  <c r="C15"/>
  <c r="B16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0"/>
  <c r="C10"/>
  <c r="A10"/>
  <c r="M9"/>
  <c r="S9" s="1"/>
  <c r="O9"/>
  <c r="U9" s="1"/>
  <c r="Q9"/>
  <c r="L9"/>
  <c r="R9" s="1"/>
  <c r="Z15" i="13"/>
  <c r="P14"/>
  <c r="Q14"/>
  <c r="R14"/>
  <c r="S14"/>
  <c r="O14"/>
  <c r="X56" i="2"/>
  <c r="X64" s="1"/>
  <c r="X57"/>
  <c r="X58"/>
  <c r="X59"/>
  <c r="X60"/>
  <c r="X61"/>
  <c r="W56"/>
  <c r="W57"/>
  <c r="W58"/>
  <c r="W59"/>
  <c r="W60"/>
  <c r="W61"/>
  <c r="V56"/>
  <c r="V57"/>
  <c r="V58"/>
  <c r="V59"/>
  <c r="V60"/>
  <c r="V61"/>
  <c r="U56"/>
  <c r="U57"/>
  <c r="U58"/>
  <c r="U59"/>
  <c r="U60"/>
  <c r="U61"/>
  <c r="T56"/>
  <c r="T64" s="1"/>
  <c r="T57"/>
  <c r="T58"/>
  <c r="T59"/>
  <c r="T60"/>
  <c r="T61"/>
  <c r="S56"/>
  <c r="S57"/>
  <c r="S58"/>
  <c r="S59"/>
  <c r="S60"/>
  <c r="S61"/>
  <c r="R56"/>
  <c r="R57"/>
  <c r="R58"/>
  <c r="R59"/>
  <c r="R60"/>
  <c r="R61"/>
  <c r="Q56"/>
  <c r="Q57"/>
  <c r="Q58"/>
  <c r="Q59"/>
  <c r="Q60"/>
  <c r="Q61"/>
  <c r="P56"/>
  <c r="P57"/>
  <c r="P58"/>
  <c r="P59"/>
  <c r="P60"/>
  <c r="P61"/>
  <c r="O56"/>
  <c r="O57"/>
  <c r="O58"/>
  <c r="O59"/>
  <c r="O60"/>
  <c r="O61"/>
  <c r="N56"/>
  <c r="N64" s="1"/>
  <c r="N57"/>
  <c r="N58"/>
  <c r="N59"/>
  <c r="N60"/>
  <c r="N61"/>
  <c r="M56"/>
  <c r="M57"/>
  <c r="M58"/>
  <c r="M59"/>
  <c r="M60"/>
  <c r="M61"/>
  <c r="L56"/>
  <c r="L57"/>
  <c r="L58"/>
  <c r="L59"/>
  <c r="L60"/>
  <c r="L61"/>
  <c r="K56"/>
  <c r="K57"/>
  <c r="K58"/>
  <c r="K59"/>
  <c r="K60"/>
  <c r="K61"/>
  <c r="J56"/>
  <c r="J64" s="1"/>
  <c r="J57"/>
  <c r="J58"/>
  <c r="J59"/>
  <c r="J60"/>
  <c r="J61"/>
  <c r="I56"/>
  <c r="I57"/>
  <c r="I58"/>
  <c r="I59"/>
  <c r="I60"/>
  <c r="I61"/>
  <c r="H56"/>
  <c r="H57"/>
  <c r="H58"/>
  <c r="H59"/>
  <c r="H60"/>
  <c r="H61"/>
  <c r="G56"/>
  <c r="G57"/>
  <c r="G58"/>
  <c r="G64" s="1"/>
  <c r="G59"/>
  <c r="G60"/>
  <c r="G61"/>
  <c r="F56"/>
  <c r="F64" s="1"/>
  <c r="F57"/>
  <c r="F58"/>
  <c r="F59"/>
  <c r="F60"/>
  <c r="F61"/>
  <c r="E56"/>
  <c r="E57"/>
  <c r="E58"/>
  <c r="E59"/>
  <c r="E60"/>
  <c r="E61"/>
  <c r="D56"/>
  <c r="D57"/>
  <c r="D58"/>
  <c r="D59"/>
  <c r="D60"/>
  <c r="D61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D8" i="3"/>
  <c r="D7"/>
  <c r="D6"/>
  <c r="D5"/>
  <c r="M84" i="4"/>
  <c r="M92" s="1"/>
  <c r="M97" s="1"/>
  <c r="L84"/>
  <c r="L92" s="1"/>
  <c r="L97" s="1"/>
  <c r="L85"/>
  <c r="L93" s="1"/>
  <c r="K84"/>
  <c r="K92" s="1"/>
  <c r="K97" s="1"/>
  <c r="J84"/>
  <c r="J92" s="1"/>
  <c r="J85"/>
  <c r="J93" s="1"/>
  <c r="I84"/>
  <c r="I92" s="1"/>
  <c r="I97" s="1"/>
  <c r="H84"/>
  <c r="H92" s="1"/>
  <c r="H97" s="1"/>
  <c r="G84"/>
  <c r="G92" s="1"/>
  <c r="G97" s="1"/>
  <c r="F84"/>
  <c r="F92" s="1"/>
  <c r="F97" s="1"/>
  <c r="E84"/>
  <c r="E92" s="1"/>
  <c r="E97" s="1"/>
  <c r="D84"/>
  <c r="D92" s="1"/>
  <c r="D85"/>
  <c r="D93" s="1"/>
  <c r="D86"/>
  <c r="D94" s="1"/>
  <c r="D87"/>
  <c r="D95" s="1"/>
  <c r="D88"/>
  <c r="D96" s="1"/>
  <c r="C84"/>
  <c r="C92" s="1"/>
  <c r="C85"/>
  <c r="C93" s="1"/>
  <c r="C86"/>
  <c r="C94"/>
  <c r="C87"/>
  <c r="C95" s="1"/>
  <c r="C88"/>
  <c r="C96"/>
  <c r="B84"/>
  <c r="B92" s="1"/>
  <c r="B85"/>
  <c r="B93"/>
  <c r="B86"/>
  <c r="B94" s="1"/>
  <c r="B87"/>
  <c r="B95" s="1"/>
  <c r="B88"/>
  <c r="B96" s="1"/>
  <c r="M88"/>
  <c r="M96"/>
  <c r="L88"/>
  <c r="L96" s="1"/>
  <c r="K88"/>
  <c r="K96"/>
  <c r="J88"/>
  <c r="J96" s="1"/>
  <c r="I88"/>
  <c r="I96"/>
  <c r="H88"/>
  <c r="H96" s="1"/>
  <c r="G88"/>
  <c r="G96" s="1"/>
  <c r="F88"/>
  <c r="F96" s="1"/>
  <c r="E88"/>
  <c r="E96"/>
  <c r="M87"/>
  <c r="M95" s="1"/>
  <c r="L87"/>
  <c r="L95"/>
  <c r="K87"/>
  <c r="K95" s="1"/>
  <c r="J87"/>
  <c r="J95"/>
  <c r="I87"/>
  <c r="I95" s="1"/>
  <c r="H87"/>
  <c r="H95" s="1"/>
  <c r="G87"/>
  <c r="G95" s="1"/>
  <c r="F87"/>
  <c r="F95"/>
  <c r="E87"/>
  <c r="E95" s="1"/>
  <c r="M86"/>
  <c r="M94"/>
  <c r="L86"/>
  <c r="L94" s="1"/>
  <c r="K86"/>
  <c r="K94"/>
  <c r="J86"/>
  <c r="J94" s="1"/>
  <c r="I86"/>
  <c r="I94" s="1"/>
  <c r="H86"/>
  <c r="H94" s="1"/>
  <c r="G86"/>
  <c r="G94"/>
  <c r="F86"/>
  <c r="F94" s="1"/>
  <c r="E86"/>
  <c r="E94"/>
  <c r="M85"/>
  <c r="M93" s="1"/>
  <c r="K85"/>
  <c r="K93"/>
  <c r="I85"/>
  <c r="I93" s="1"/>
  <c r="H85"/>
  <c r="H93" s="1"/>
  <c r="G85"/>
  <c r="G93" s="1"/>
  <c r="F85"/>
  <c r="F93"/>
  <c r="E85"/>
  <c r="E93" s="1"/>
  <c r="M89"/>
  <c r="L89"/>
  <c r="K89"/>
  <c r="J89"/>
  <c r="I89"/>
  <c r="H89"/>
  <c r="G89"/>
  <c r="F89"/>
  <c r="E89"/>
  <c r="D89"/>
  <c r="C89"/>
  <c r="B89"/>
  <c r="N9" i="12"/>
  <c r="T9" s="1"/>
  <c r="K123" i="16" l="1"/>
  <c r="Q123" s="1"/>
  <c r="N59" i="12"/>
  <c r="T59" s="1"/>
  <c r="N53"/>
  <c r="T53" s="1"/>
  <c r="N48"/>
  <c r="T48" s="1"/>
  <c r="N43"/>
  <c r="T43" s="1"/>
  <c r="N37"/>
  <c r="T37" s="1"/>
  <c r="N32"/>
  <c r="T32" s="1"/>
  <c r="N27"/>
  <c r="T27" s="1"/>
  <c r="N21"/>
  <c r="T21" s="1"/>
  <c r="N16"/>
  <c r="T16" s="1"/>
  <c r="N11"/>
  <c r="T11" s="1"/>
  <c r="J127"/>
  <c r="P127" s="1"/>
  <c r="J119"/>
  <c r="P119" s="1"/>
  <c r="J111"/>
  <c r="P111" s="1"/>
  <c r="J103"/>
  <c r="P103" s="1"/>
  <c r="J95"/>
  <c r="P95" s="1"/>
  <c r="J123"/>
  <c r="P123" s="1"/>
  <c r="J115"/>
  <c r="P115" s="1"/>
  <c r="J107"/>
  <c r="P107" s="1"/>
  <c r="J99"/>
  <c r="P99" s="1"/>
  <c r="J91"/>
  <c r="P91" s="1"/>
  <c r="K126"/>
  <c r="Q126" s="1"/>
  <c r="K122"/>
  <c r="Q122" s="1"/>
  <c r="K118"/>
  <c r="Q118" s="1"/>
  <c r="K114"/>
  <c r="Q114" s="1"/>
  <c r="K110"/>
  <c r="Q110" s="1"/>
  <c r="K106"/>
  <c r="Q106" s="1"/>
  <c r="K102"/>
  <c r="Q102" s="1"/>
  <c r="K98"/>
  <c r="Q98" s="1"/>
  <c r="K94"/>
  <c r="Q94" s="1"/>
  <c r="K90"/>
  <c r="Q90" s="1"/>
  <c r="K86"/>
  <c r="Q86" s="1"/>
  <c r="K82"/>
  <c r="Q82" s="1"/>
  <c r="K78"/>
  <c r="Q78" s="1"/>
  <c r="K74"/>
  <c r="Q74" s="1"/>
  <c r="K70"/>
  <c r="Q70" s="1"/>
  <c r="K66"/>
  <c r="Q66" s="1"/>
  <c r="K62"/>
  <c r="Q62" s="1"/>
  <c r="K58"/>
  <c r="Q58" s="1"/>
  <c r="K54"/>
  <c r="Q54" s="1"/>
  <c r="K50"/>
  <c r="Q50" s="1"/>
  <c r="K46"/>
  <c r="Q46" s="1"/>
  <c r="K42"/>
  <c r="Q42" s="1"/>
  <c r="K38"/>
  <c r="Q38" s="1"/>
  <c r="K34"/>
  <c r="Q34" s="1"/>
  <c r="K30"/>
  <c r="Q30" s="1"/>
  <c r="K26"/>
  <c r="Q26" s="1"/>
  <c r="K22"/>
  <c r="Q22" s="1"/>
  <c r="K18"/>
  <c r="Q18" s="1"/>
  <c r="K14"/>
  <c r="Q14" s="1"/>
  <c r="L91" i="14"/>
  <c r="R91" s="1"/>
  <c r="L66"/>
  <c r="R66" s="1"/>
  <c r="L130"/>
  <c r="R130" s="1"/>
  <c r="J9"/>
  <c r="P9" s="1"/>
  <c r="L85"/>
  <c r="R85" s="1"/>
  <c r="L121"/>
  <c r="R121" s="1"/>
  <c r="L108"/>
  <c r="R108" s="1"/>
  <c r="L118" i="16"/>
  <c r="R118" s="1"/>
  <c r="K119"/>
  <c r="Q119" s="1"/>
  <c r="F62"/>
  <c r="L62" s="1"/>
  <c r="R62" s="1"/>
  <c r="G55"/>
  <c r="M55" s="1"/>
  <c r="S55" s="1"/>
  <c r="G95"/>
  <c r="L97"/>
  <c r="R97" s="1"/>
  <c r="F125"/>
  <c r="L125" s="1"/>
  <c r="R125" s="1"/>
  <c r="G59"/>
  <c r="M59" s="1"/>
  <c r="S59" s="1"/>
  <c r="L99"/>
  <c r="R99" s="1"/>
  <c r="F69"/>
  <c r="F120"/>
  <c r="L120" s="1"/>
  <c r="R120" s="1"/>
  <c r="G67"/>
  <c r="M67" s="1"/>
  <c r="S67" s="1"/>
  <c r="J125" i="12"/>
  <c r="P125" s="1"/>
  <c r="J117"/>
  <c r="P117" s="1"/>
  <c r="J109"/>
  <c r="P109" s="1"/>
  <c r="J97"/>
  <c r="P97" s="1"/>
  <c r="J89"/>
  <c r="P89" s="1"/>
  <c r="J81"/>
  <c r="P81" s="1"/>
  <c r="J73"/>
  <c r="P73" s="1"/>
  <c r="J65"/>
  <c r="P65" s="1"/>
  <c r="J57"/>
  <c r="P57" s="1"/>
  <c r="J45"/>
  <c r="P45" s="1"/>
  <c r="J37"/>
  <c r="P37" s="1"/>
  <c r="J29"/>
  <c r="P29" s="1"/>
  <c r="J21"/>
  <c r="P21" s="1"/>
  <c r="J13"/>
  <c r="P13" s="1"/>
  <c r="K121"/>
  <c r="Q121" s="1"/>
  <c r="K109"/>
  <c r="Q109" s="1"/>
  <c r="K101"/>
  <c r="Q101" s="1"/>
  <c r="K89"/>
  <c r="Q89" s="1"/>
  <c r="K81"/>
  <c r="Q81" s="1"/>
  <c r="K69"/>
  <c r="Q69" s="1"/>
  <c r="K61"/>
  <c r="Q61" s="1"/>
  <c r="K49"/>
  <c r="Q49" s="1"/>
  <c r="K41"/>
  <c r="Q41" s="1"/>
  <c r="K33"/>
  <c r="Q33" s="1"/>
  <c r="K21"/>
  <c r="Q21" s="1"/>
  <c r="L129"/>
  <c r="R129" s="1"/>
  <c r="L121"/>
  <c r="R121" s="1"/>
  <c r="L109"/>
  <c r="R109" s="1"/>
  <c r="L101"/>
  <c r="R101" s="1"/>
  <c r="L93"/>
  <c r="R93" s="1"/>
  <c r="L81"/>
  <c r="R81" s="1"/>
  <c r="L61"/>
  <c r="R61" s="1"/>
  <c r="L29"/>
  <c r="R29" s="1"/>
  <c r="O127"/>
  <c r="U127" s="1"/>
  <c r="O123"/>
  <c r="U123" s="1"/>
  <c r="O119"/>
  <c r="U119" s="1"/>
  <c r="O115"/>
  <c r="U115" s="1"/>
  <c r="O111"/>
  <c r="U111" s="1"/>
  <c r="O107"/>
  <c r="U107" s="1"/>
  <c r="O103"/>
  <c r="U103" s="1"/>
  <c r="O99"/>
  <c r="U99" s="1"/>
  <c r="O95"/>
  <c r="U95" s="1"/>
  <c r="O91"/>
  <c r="U91" s="1"/>
  <c r="O87"/>
  <c r="U87" s="1"/>
  <c r="O83"/>
  <c r="U83" s="1"/>
  <c r="O79"/>
  <c r="U79" s="1"/>
  <c r="O75"/>
  <c r="U75" s="1"/>
  <c r="O71"/>
  <c r="U71" s="1"/>
  <c r="O63"/>
  <c r="U63" s="1"/>
  <c r="O55"/>
  <c r="U55" s="1"/>
  <c r="O51"/>
  <c r="U51" s="1"/>
  <c r="O47"/>
  <c r="U47" s="1"/>
  <c r="O43"/>
  <c r="U43" s="1"/>
  <c r="O35"/>
  <c r="U35" s="1"/>
  <c r="O31"/>
  <c r="U31" s="1"/>
  <c r="O27"/>
  <c r="U27" s="1"/>
  <c r="O23"/>
  <c r="U23" s="1"/>
  <c r="O19"/>
  <c r="U19" s="1"/>
  <c r="O15"/>
  <c r="U15" s="1"/>
  <c r="O11"/>
  <c r="U11" s="1"/>
  <c r="J129"/>
  <c r="P129" s="1"/>
  <c r="J121"/>
  <c r="P121" s="1"/>
  <c r="J113"/>
  <c r="P113" s="1"/>
  <c r="J105"/>
  <c r="P105" s="1"/>
  <c r="J101"/>
  <c r="P101" s="1"/>
  <c r="J93"/>
  <c r="P93" s="1"/>
  <c r="J85"/>
  <c r="P85" s="1"/>
  <c r="J77"/>
  <c r="P77" s="1"/>
  <c r="J69"/>
  <c r="P69" s="1"/>
  <c r="J61"/>
  <c r="P61" s="1"/>
  <c r="J53"/>
  <c r="P53" s="1"/>
  <c r="J49"/>
  <c r="P49" s="1"/>
  <c r="J41"/>
  <c r="P41" s="1"/>
  <c r="J33"/>
  <c r="P33" s="1"/>
  <c r="J25"/>
  <c r="P25" s="1"/>
  <c r="J17"/>
  <c r="P17" s="1"/>
  <c r="K129"/>
  <c r="Q129" s="1"/>
  <c r="K125"/>
  <c r="Q125" s="1"/>
  <c r="K117"/>
  <c r="Q117" s="1"/>
  <c r="K113"/>
  <c r="Q113" s="1"/>
  <c r="K105"/>
  <c r="Q105" s="1"/>
  <c r="K97"/>
  <c r="Q97" s="1"/>
  <c r="K93"/>
  <c r="Q93" s="1"/>
  <c r="K85"/>
  <c r="Q85" s="1"/>
  <c r="K77"/>
  <c r="Q77" s="1"/>
  <c r="K73"/>
  <c r="Q73" s="1"/>
  <c r="K65"/>
  <c r="Q65" s="1"/>
  <c r="K57"/>
  <c r="Q57" s="1"/>
  <c r="K53"/>
  <c r="Q53" s="1"/>
  <c r="K45"/>
  <c r="Q45" s="1"/>
  <c r="K37"/>
  <c r="Q37" s="1"/>
  <c r="K29"/>
  <c r="Q29" s="1"/>
  <c r="K25"/>
  <c r="Q25" s="1"/>
  <c r="K17"/>
  <c r="Q17" s="1"/>
  <c r="K13"/>
  <c r="Q13" s="1"/>
  <c r="L125"/>
  <c r="R125" s="1"/>
  <c r="L117"/>
  <c r="R117" s="1"/>
  <c r="L113"/>
  <c r="R113" s="1"/>
  <c r="L105"/>
  <c r="R105" s="1"/>
  <c r="L97"/>
  <c r="R97" s="1"/>
  <c r="L89"/>
  <c r="R89" s="1"/>
  <c r="L85"/>
  <c r="R85" s="1"/>
  <c r="L77"/>
  <c r="R77" s="1"/>
  <c r="L73"/>
  <c r="R73" s="1"/>
  <c r="L69"/>
  <c r="R69" s="1"/>
  <c r="L65"/>
  <c r="R65" s="1"/>
  <c r="L57"/>
  <c r="R57" s="1"/>
  <c r="L53"/>
  <c r="R53" s="1"/>
  <c r="L49"/>
  <c r="R49" s="1"/>
  <c r="L45"/>
  <c r="R45" s="1"/>
  <c r="L41"/>
  <c r="R41" s="1"/>
  <c r="L37"/>
  <c r="R37" s="1"/>
  <c r="L33"/>
  <c r="R33" s="1"/>
  <c r="L25"/>
  <c r="R25" s="1"/>
  <c r="L21"/>
  <c r="R21" s="1"/>
  <c r="L17"/>
  <c r="R17" s="1"/>
  <c r="L13"/>
  <c r="R13" s="1"/>
  <c r="O67"/>
  <c r="U67" s="1"/>
  <c r="O59"/>
  <c r="U59" s="1"/>
  <c r="O39"/>
  <c r="U39" s="1"/>
  <c r="K128"/>
  <c r="Q128" s="1"/>
  <c r="K124"/>
  <c r="Q124" s="1"/>
  <c r="K120"/>
  <c r="Q120" s="1"/>
  <c r="K116"/>
  <c r="Q116" s="1"/>
  <c r="K112"/>
  <c r="Q112" s="1"/>
  <c r="K108"/>
  <c r="Q108" s="1"/>
  <c r="K104"/>
  <c r="Q104" s="1"/>
  <c r="K100"/>
  <c r="Q100" s="1"/>
  <c r="K96"/>
  <c r="Q96" s="1"/>
  <c r="K92"/>
  <c r="Q92" s="1"/>
  <c r="K88"/>
  <c r="Q88" s="1"/>
  <c r="K84"/>
  <c r="Q84" s="1"/>
  <c r="K80"/>
  <c r="Q80" s="1"/>
  <c r="K76"/>
  <c r="Q76" s="1"/>
  <c r="K72"/>
  <c r="Q72" s="1"/>
  <c r="K68"/>
  <c r="Q68" s="1"/>
  <c r="K64"/>
  <c r="Q64" s="1"/>
  <c r="K60"/>
  <c r="Q60" s="1"/>
  <c r="K56"/>
  <c r="Q56" s="1"/>
  <c r="K52"/>
  <c r="Q52" s="1"/>
  <c r="K48"/>
  <c r="Q48" s="1"/>
  <c r="K44"/>
  <c r="Q44" s="1"/>
  <c r="K40"/>
  <c r="Q40" s="1"/>
  <c r="K36"/>
  <c r="Q36" s="1"/>
  <c r="K32"/>
  <c r="Q32" s="1"/>
  <c r="K28"/>
  <c r="Q28" s="1"/>
  <c r="K24"/>
  <c r="Q24" s="1"/>
  <c r="K20"/>
  <c r="Q20" s="1"/>
  <c r="K16"/>
  <c r="Q16" s="1"/>
  <c r="K12"/>
  <c r="Q12" s="1"/>
  <c r="J87"/>
  <c r="P87" s="1"/>
  <c r="J83"/>
  <c r="P83" s="1"/>
  <c r="J79"/>
  <c r="P79" s="1"/>
  <c r="J75"/>
  <c r="P75" s="1"/>
  <c r="J71"/>
  <c r="P71" s="1"/>
  <c r="J67"/>
  <c r="P67" s="1"/>
  <c r="J63"/>
  <c r="P63" s="1"/>
  <c r="J59"/>
  <c r="P59" s="1"/>
  <c r="J55"/>
  <c r="P55" s="1"/>
  <c r="J51"/>
  <c r="P51" s="1"/>
  <c r="J47"/>
  <c r="P47" s="1"/>
  <c r="J43"/>
  <c r="P43" s="1"/>
  <c r="J39"/>
  <c r="P39" s="1"/>
  <c r="J35"/>
  <c r="P35" s="1"/>
  <c r="J31"/>
  <c r="P31" s="1"/>
  <c r="J27"/>
  <c r="P27" s="1"/>
  <c r="J23"/>
  <c r="P23" s="1"/>
  <c r="J19"/>
  <c r="P19" s="1"/>
  <c r="J15"/>
  <c r="P15" s="1"/>
  <c r="J11"/>
  <c r="P11" s="1"/>
  <c r="K127"/>
  <c r="Q127" s="1"/>
  <c r="K123"/>
  <c r="Q123" s="1"/>
  <c r="K119"/>
  <c r="Q119" s="1"/>
  <c r="K115"/>
  <c r="Q115" s="1"/>
  <c r="K111"/>
  <c r="Q111" s="1"/>
  <c r="K107"/>
  <c r="Q107" s="1"/>
  <c r="K103"/>
  <c r="Q103" s="1"/>
  <c r="K99"/>
  <c r="Q99" s="1"/>
  <c r="K95"/>
  <c r="Q95" s="1"/>
  <c r="K91"/>
  <c r="Q91" s="1"/>
  <c r="K87"/>
  <c r="Q87" s="1"/>
  <c r="K83"/>
  <c r="Q83" s="1"/>
  <c r="K79"/>
  <c r="Q79" s="1"/>
  <c r="K75"/>
  <c r="Q75" s="1"/>
  <c r="K71"/>
  <c r="Q71" s="1"/>
  <c r="K67"/>
  <c r="Q67" s="1"/>
  <c r="K63"/>
  <c r="Q63" s="1"/>
  <c r="K59"/>
  <c r="Q59" s="1"/>
  <c r="K55"/>
  <c r="Q55" s="1"/>
  <c r="K51"/>
  <c r="Q51" s="1"/>
  <c r="K47"/>
  <c r="Q47" s="1"/>
  <c r="K43"/>
  <c r="Q43" s="1"/>
  <c r="K39"/>
  <c r="Q39" s="1"/>
  <c r="K35"/>
  <c r="Q35" s="1"/>
  <c r="K31"/>
  <c r="Q31" s="1"/>
  <c r="K27"/>
  <c r="Q27" s="1"/>
  <c r="K23"/>
  <c r="Q23" s="1"/>
  <c r="K19"/>
  <c r="Q19" s="1"/>
  <c r="K15"/>
  <c r="Q15" s="1"/>
  <c r="K11"/>
  <c r="Q11" s="1"/>
  <c r="L127"/>
  <c r="R127" s="1"/>
  <c r="L123"/>
  <c r="R123" s="1"/>
  <c r="L119"/>
  <c r="R119" s="1"/>
  <c r="L115"/>
  <c r="R115" s="1"/>
  <c r="L111"/>
  <c r="R111" s="1"/>
  <c r="L107"/>
  <c r="R107" s="1"/>
  <c r="L103"/>
  <c r="R103" s="1"/>
  <c r="L99"/>
  <c r="R99" s="1"/>
  <c r="L95"/>
  <c r="R95" s="1"/>
  <c r="L91"/>
  <c r="R91" s="1"/>
  <c r="L87"/>
  <c r="R87" s="1"/>
  <c r="L83"/>
  <c r="R83" s="1"/>
  <c r="L79"/>
  <c r="R79" s="1"/>
  <c r="L75"/>
  <c r="R75" s="1"/>
  <c r="L71"/>
  <c r="R71" s="1"/>
  <c r="L67"/>
  <c r="R67" s="1"/>
  <c r="N101"/>
  <c r="T101" s="1"/>
  <c r="N97"/>
  <c r="T97" s="1"/>
  <c r="N93"/>
  <c r="T93" s="1"/>
  <c r="N89"/>
  <c r="T89" s="1"/>
  <c r="N85"/>
  <c r="T85" s="1"/>
  <c r="N81"/>
  <c r="T81" s="1"/>
  <c r="N77"/>
  <c r="T77" s="1"/>
  <c r="N73"/>
  <c r="T73" s="1"/>
  <c r="N69"/>
  <c r="T69" s="1"/>
  <c r="N63"/>
  <c r="T63" s="1"/>
  <c r="N56"/>
  <c r="T56" s="1"/>
  <c r="N51"/>
  <c r="T51" s="1"/>
  <c r="N45"/>
  <c r="T45" s="1"/>
  <c r="N40"/>
  <c r="T40" s="1"/>
  <c r="N35"/>
  <c r="T35" s="1"/>
  <c r="N29"/>
  <c r="T29" s="1"/>
  <c r="N24"/>
  <c r="T24" s="1"/>
  <c r="N19"/>
  <c r="T19" s="1"/>
  <c r="N13"/>
  <c r="T13" s="1"/>
  <c r="K122" i="16"/>
  <c r="Q122" s="1"/>
  <c r="F124"/>
  <c r="L124" s="1"/>
  <c r="R124" s="1"/>
  <c r="L63"/>
  <c r="R63" s="1"/>
  <c r="G63"/>
  <c r="M63" s="1"/>
  <c r="S63" s="1"/>
  <c r="G62"/>
  <c r="M62" s="1"/>
  <c r="S62" s="1"/>
  <c r="F57"/>
  <c r="F65"/>
  <c r="K58"/>
  <c r="Q58" s="1"/>
  <c r="F58"/>
  <c r="J59" i="14"/>
  <c r="P59" s="1"/>
  <c r="J42"/>
  <c r="P42" s="1"/>
  <c r="J60"/>
  <c r="P60" s="1"/>
  <c r="J91"/>
  <c r="P91" s="1"/>
  <c r="M26"/>
  <c r="S26" s="1"/>
  <c r="M44"/>
  <c r="S44" s="1"/>
  <c r="K73"/>
  <c r="Q73" s="1"/>
  <c r="M106"/>
  <c r="S106" s="1"/>
  <c r="K41"/>
  <c r="Q41" s="1"/>
  <c r="K89"/>
  <c r="Q89" s="1"/>
  <c r="M128"/>
  <c r="S128" s="1"/>
  <c r="L16"/>
  <c r="R16" s="1"/>
  <c r="J35"/>
  <c r="P35" s="1"/>
  <c r="L62"/>
  <c r="R62" s="1"/>
  <c r="J24"/>
  <c r="P24" s="1"/>
  <c r="J46"/>
  <c r="P46" s="1"/>
  <c r="L63"/>
  <c r="R63" s="1"/>
  <c r="J82"/>
  <c r="P82" s="1"/>
  <c r="J94"/>
  <c r="P94" s="1"/>
  <c r="L115"/>
  <c r="R115" s="1"/>
  <c r="J69"/>
  <c r="P69" s="1"/>
  <c r="L94"/>
  <c r="R94" s="1"/>
  <c r="J119"/>
  <c r="P119" s="1"/>
  <c r="M10"/>
  <c r="S10" s="1"/>
  <c r="M30"/>
  <c r="S30" s="1"/>
  <c r="K49"/>
  <c r="Q49" s="1"/>
  <c r="K77"/>
  <c r="Q77" s="1"/>
  <c r="K117"/>
  <c r="Q117" s="1"/>
  <c r="K53"/>
  <c r="Q53" s="1"/>
  <c r="M100"/>
  <c r="S100" s="1"/>
  <c r="J19"/>
  <c r="P19" s="1"/>
  <c r="J39"/>
  <c r="P39" s="1"/>
  <c r="J10"/>
  <c r="P10" s="1"/>
  <c r="J28"/>
  <c r="P28" s="1"/>
  <c r="J54"/>
  <c r="P54" s="1"/>
  <c r="J70"/>
  <c r="P70" s="1"/>
  <c r="J123"/>
  <c r="P123" s="1"/>
  <c r="M14"/>
  <c r="S14" s="1"/>
  <c r="K35"/>
  <c r="Q35" s="1"/>
  <c r="M56"/>
  <c r="S56" s="1"/>
  <c r="M86"/>
  <c r="S86" s="1"/>
  <c r="K125"/>
  <c r="Q125" s="1"/>
  <c r="M62"/>
  <c r="S62" s="1"/>
  <c r="K109"/>
  <c r="Q109" s="1"/>
  <c r="K9"/>
  <c r="Q9" s="1"/>
  <c r="J23"/>
  <c r="P23" s="1"/>
  <c r="L56"/>
  <c r="R56" s="1"/>
  <c r="L13"/>
  <c r="R13" s="1"/>
  <c r="L31"/>
  <c r="R31" s="1"/>
  <c r="L57"/>
  <c r="R57" s="1"/>
  <c r="J76"/>
  <c r="P76" s="1"/>
  <c r="J88"/>
  <c r="P88" s="1"/>
  <c r="L103"/>
  <c r="R103" s="1"/>
  <c r="J128"/>
  <c r="P128" s="1"/>
  <c r="J87"/>
  <c r="P87" s="1"/>
  <c r="J101"/>
  <c r="P101" s="1"/>
  <c r="J121"/>
  <c r="P121" s="1"/>
  <c r="M20"/>
  <c r="S20" s="1"/>
  <c r="K39"/>
  <c r="Q39" s="1"/>
  <c r="K67"/>
  <c r="Q67" s="1"/>
  <c r="K99"/>
  <c r="Q99" s="1"/>
  <c r="K123"/>
  <c r="Q123" s="1"/>
  <c r="H144" i="12"/>
  <c r="N144" s="1"/>
  <c r="T144" s="1"/>
  <c r="F144"/>
  <c r="L144" s="1"/>
  <c r="R144" s="1"/>
  <c r="E144"/>
  <c r="K144" s="1"/>
  <c r="Q144" s="1"/>
  <c r="R64" i="2"/>
  <c r="N45" i="14"/>
  <c r="T45" s="1"/>
  <c r="N66"/>
  <c r="T66" s="1"/>
  <c r="N72"/>
  <c r="T72" s="1"/>
  <c r="N130"/>
  <c r="T130" s="1"/>
  <c r="N73"/>
  <c r="T73" s="1"/>
  <c r="N111"/>
  <c r="T111" s="1"/>
  <c r="N127"/>
  <c r="T127" s="1"/>
  <c r="J97" i="4"/>
  <c r="M128" i="12"/>
  <c r="S128" s="1"/>
  <c r="M124"/>
  <c r="S124" s="1"/>
  <c r="M120"/>
  <c r="S120" s="1"/>
  <c r="M116"/>
  <c r="S116" s="1"/>
  <c r="M112"/>
  <c r="S112" s="1"/>
  <c r="M108"/>
  <c r="S108" s="1"/>
  <c r="M103"/>
  <c r="S103" s="1"/>
  <c r="M97"/>
  <c r="S97" s="1"/>
  <c r="M92"/>
  <c r="S92" s="1"/>
  <c r="M87"/>
  <c r="S87" s="1"/>
  <c r="M82"/>
  <c r="S82" s="1"/>
  <c r="M76"/>
  <c r="S76" s="1"/>
  <c r="M72"/>
  <c r="S72" s="1"/>
  <c r="M66"/>
  <c r="S66" s="1"/>
  <c r="M50"/>
  <c r="S50" s="1"/>
  <c r="M38"/>
  <c r="S38" s="1"/>
  <c r="M32"/>
  <c r="S32" s="1"/>
  <c r="M22"/>
  <c r="S22" s="1"/>
  <c r="M12"/>
  <c r="S12" s="1"/>
  <c r="M15" i="14"/>
  <c r="S15" s="1"/>
  <c r="M19"/>
  <c r="S19" s="1"/>
  <c r="M21"/>
  <c r="S21" s="1"/>
  <c r="M31"/>
  <c r="S31" s="1"/>
  <c r="M41"/>
  <c r="S41" s="1"/>
  <c r="M45"/>
  <c r="S45" s="1"/>
  <c r="M47"/>
  <c r="S47" s="1"/>
  <c r="M63"/>
  <c r="S63" s="1"/>
  <c r="M65"/>
  <c r="S65" s="1"/>
  <c r="M69"/>
  <c r="S69" s="1"/>
  <c r="M83"/>
  <c r="S83" s="1"/>
  <c r="M95"/>
  <c r="S95" s="1"/>
  <c r="M97"/>
  <c r="S97" s="1"/>
  <c r="M101"/>
  <c r="S101" s="1"/>
  <c r="M115"/>
  <c r="S115" s="1"/>
  <c r="M127"/>
  <c r="S127" s="1"/>
  <c r="M11"/>
  <c r="S11" s="1"/>
  <c r="M17"/>
  <c r="S17" s="1"/>
  <c r="M27"/>
  <c r="S27" s="1"/>
  <c r="M29"/>
  <c r="S29" s="1"/>
  <c r="M39"/>
  <c r="S39" s="1"/>
  <c r="M51"/>
  <c r="S51" s="1"/>
  <c r="M53"/>
  <c r="S53" s="1"/>
  <c r="M57"/>
  <c r="S57" s="1"/>
  <c r="M61"/>
  <c r="S61" s="1"/>
  <c r="M75"/>
  <c r="S75" s="1"/>
  <c r="M87"/>
  <c r="S87" s="1"/>
  <c r="M89"/>
  <c r="S89" s="1"/>
  <c r="M93"/>
  <c r="S93" s="1"/>
  <c r="M13"/>
  <c r="S13" s="1"/>
  <c r="M23"/>
  <c r="S23" s="1"/>
  <c r="M43"/>
  <c r="S43" s="1"/>
  <c r="M49"/>
  <c r="S49" s="1"/>
  <c r="M59"/>
  <c r="S59" s="1"/>
  <c r="M71"/>
  <c r="S71" s="1"/>
  <c r="M73"/>
  <c r="S73" s="1"/>
  <c r="M35"/>
  <c r="S35" s="1"/>
  <c r="M37"/>
  <c r="S37" s="1"/>
  <c r="M67"/>
  <c r="S67" s="1"/>
  <c r="M79"/>
  <c r="S79" s="1"/>
  <c r="M81"/>
  <c r="S81" s="1"/>
  <c r="M105"/>
  <c r="S105" s="1"/>
  <c r="M107"/>
  <c r="S107" s="1"/>
  <c r="M113"/>
  <c r="S113" s="1"/>
  <c r="M121"/>
  <c r="S121" s="1"/>
  <c r="M129"/>
  <c r="S129" s="1"/>
  <c r="M131"/>
  <c r="S131" s="1"/>
  <c r="M25"/>
  <c r="S25" s="1"/>
  <c r="M34"/>
  <c r="S34" s="1"/>
  <c r="M76"/>
  <c r="S76" s="1"/>
  <c r="M85"/>
  <c r="S85" s="1"/>
  <c r="M90"/>
  <c r="S90" s="1"/>
  <c r="M99"/>
  <c r="S99" s="1"/>
  <c r="M103"/>
  <c r="S103" s="1"/>
  <c r="M110"/>
  <c r="S110" s="1"/>
  <c r="M119"/>
  <c r="S119" s="1"/>
  <c r="M125"/>
  <c r="S125" s="1"/>
  <c r="M94"/>
  <c r="S94" s="1"/>
  <c r="M109"/>
  <c r="S109" s="1"/>
  <c r="M22"/>
  <c r="S22" s="1"/>
  <c r="M68"/>
  <c r="S68" s="1"/>
  <c r="M77"/>
  <c r="S77" s="1"/>
  <c r="M82"/>
  <c r="S82" s="1"/>
  <c r="M91"/>
  <c r="S91" s="1"/>
  <c r="M108"/>
  <c r="S108" s="1"/>
  <c r="M114"/>
  <c r="S114" s="1"/>
  <c r="M117"/>
  <c r="S117" s="1"/>
  <c r="M123"/>
  <c r="S123" s="1"/>
  <c r="M33"/>
  <c r="S33" s="1"/>
  <c r="M80"/>
  <c r="S80" s="1"/>
  <c r="M122"/>
  <c r="S122" s="1"/>
  <c r="M36"/>
  <c r="S36" s="1"/>
  <c r="M54"/>
  <c r="S54" s="1"/>
  <c r="M88"/>
  <c r="S88" s="1"/>
  <c r="M102"/>
  <c r="S102" s="1"/>
  <c r="M111"/>
  <c r="S111" s="1"/>
  <c r="M133"/>
  <c r="S133" s="1"/>
  <c r="M24"/>
  <c r="S24" s="1"/>
  <c r="M55"/>
  <c r="S55" s="1"/>
  <c r="M116"/>
  <c r="S116" s="1"/>
  <c r="G66" i="16"/>
  <c r="M66" s="1"/>
  <c r="S66" s="1"/>
  <c r="L10" i="14"/>
  <c r="R10" s="1"/>
  <c r="L14"/>
  <c r="R14" s="1"/>
  <c r="J17"/>
  <c r="P17" s="1"/>
  <c r="L20"/>
  <c r="R20" s="1"/>
  <c r="N23"/>
  <c r="T23" s="1"/>
  <c r="L26"/>
  <c r="R26" s="1"/>
  <c r="L30"/>
  <c r="R30" s="1"/>
  <c r="J33"/>
  <c r="P33" s="1"/>
  <c r="L36"/>
  <c r="R36" s="1"/>
  <c r="N39"/>
  <c r="T39" s="1"/>
  <c r="L42"/>
  <c r="R42" s="1"/>
  <c r="N47"/>
  <c r="T47" s="1"/>
  <c r="L50"/>
  <c r="R50" s="1"/>
  <c r="L54"/>
  <c r="R54" s="1"/>
  <c r="J57"/>
  <c r="P57" s="1"/>
  <c r="N59"/>
  <c r="T59" s="1"/>
  <c r="J63"/>
  <c r="P63" s="1"/>
  <c r="N10"/>
  <c r="T10" s="1"/>
  <c r="N14"/>
  <c r="T14" s="1"/>
  <c r="J18"/>
  <c r="P18" s="1"/>
  <c r="L21"/>
  <c r="R21" s="1"/>
  <c r="L25"/>
  <c r="R25" s="1"/>
  <c r="N28"/>
  <c r="T28" s="1"/>
  <c r="J32"/>
  <c r="P32" s="1"/>
  <c r="J36"/>
  <c r="P36" s="1"/>
  <c r="L39"/>
  <c r="R39" s="1"/>
  <c r="N42"/>
  <c r="T42" s="1"/>
  <c r="L47"/>
  <c r="R47" s="1"/>
  <c r="L51"/>
  <c r="R51" s="1"/>
  <c r="N54"/>
  <c r="T54" s="1"/>
  <c r="J58"/>
  <c r="P58" s="1"/>
  <c r="N60"/>
  <c r="T60" s="1"/>
  <c r="J64"/>
  <c r="P64" s="1"/>
  <c r="L67"/>
  <c r="R67" s="1"/>
  <c r="N70"/>
  <c r="T70" s="1"/>
  <c r="J74"/>
  <c r="P74" s="1"/>
  <c r="N76"/>
  <c r="T76" s="1"/>
  <c r="J80"/>
  <c r="P80" s="1"/>
  <c r="N82"/>
  <c r="T82" s="1"/>
  <c r="J86"/>
  <c r="P86" s="1"/>
  <c r="N88"/>
  <c r="T88" s="1"/>
  <c r="J92"/>
  <c r="P92" s="1"/>
  <c r="L95"/>
  <c r="R95" s="1"/>
  <c r="J98"/>
  <c r="P98" s="1"/>
  <c r="L101"/>
  <c r="R101" s="1"/>
  <c r="J104"/>
  <c r="P104" s="1"/>
  <c r="L107"/>
  <c r="R107" s="1"/>
  <c r="J110"/>
  <c r="P110" s="1"/>
  <c r="L113"/>
  <c r="R113" s="1"/>
  <c r="N116"/>
  <c r="T116" s="1"/>
  <c r="L119"/>
  <c r="R119" s="1"/>
  <c r="J122"/>
  <c r="P122" s="1"/>
  <c r="L125"/>
  <c r="R125" s="1"/>
  <c r="N128"/>
  <c r="T128" s="1"/>
  <c r="L131"/>
  <c r="R131" s="1"/>
  <c r="K105" i="16"/>
  <c r="Q105" s="1"/>
  <c r="F105"/>
  <c r="K111"/>
  <c r="Q111" s="1"/>
  <c r="F111"/>
  <c r="J67" i="14"/>
  <c r="P67" s="1"/>
  <c r="L70"/>
  <c r="R70" s="1"/>
  <c r="L74"/>
  <c r="R74" s="1"/>
  <c r="J77"/>
  <c r="P77" s="1"/>
  <c r="N81"/>
  <c r="T81" s="1"/>
  <c r="L84"/>
  <c r="R84" s="1"/>
  <c r="N87"/>
  <c r="T87" s="1"/>
  <c r="N91"/>
  <c r="T91" s="1"/>
  <c r="J95"/>
  <c r="P95" s="1"/>
  <c r="J99"/>
  <c r="P99" s="1"/>
  <c r="L102"/>
  <c r="R102" s="1"/>
  <c r="L106"/>
  <c r="R106" s="1"/>
  <c r="J109"/>
  <c r="P109" s="1"/>
  <c r="N113"/>
  <c r="T113" s="1"/>
  <c r="L116"/>
  <c r="R116" s="1"/>
  <c r="N119"/>
  <c r="T119" s="1"/>
  <c r="N123"/>
  <c r="T123" s="1"/>
  <c r="L124"/>
  <c r="R124" s="1"/>
  <c r="J131"/>
  <c r="P131" s="1"/>
  <c r="K11"/>
  <c r="Q11" s="1"/>
  <c r="O15"/>
  <c r="U15" s="1"/>
  <c r="O21"/>
  <c r="U21" s="1"/>
  <c r="K27"/>
  <c r="Q27" s="1"/>
  <c r="O31"/>
  <c r="U31" s="1"/>
  <c r="O35"/>
  <c r="U35" s="1"/>
  <c r="M40"/>
  <c r="S40" s="1"/>
  <c r="M46"/>
  <c r="S46" s="1"/>
  <c r="M50"/>
  <c r="S50" s="1"/>
  <c r="O57"/>
  <c r="U57" s="1"/>
  <c r="M64"/>
  <c r="S64" s="1"/>
  <c r="O67"/>
  <c r="U67" s="1"/>
  <c r="O73"/>
  <c r="U73" s="1"/>
  <c r="M78"/>
  <c r="S78" s="1"/>
  <c r="M84"/>
  <c r="S84" s="1"/>
  <c r="O87"/>
  <c r="U87" s="1"/>
  <c r="M96"/>
  <c r="S96" s="1"/>
  <c r="O99"/>
  <c r="U99" s="1"/>
  <c r="O107"/>
  <c r="U107" s="1"/>
  <c r="M118"/>
  <c r="S118" s="1"/>
  <c r="K129"/>
  <c r="Q129" s="1"/>
  <c r="M16"/>
  <c r="S16" s="1"/>
  <c r="O27"/>
  <c r="U27" s="1"/>
  <c r="M42"/>
  <c r="S42" s="1"/>
  <c r="O55"/>
  <c r="U55" s="1"/>
  <c r="K63"/>
  <c r="Q63" s="1"/>
  <c r="O77"/>
  <c r="U77" s="1"/>
  <c r="O91"/>
  <c r="U91" s="1"/>
  <c r="K101"/>
  <c r="Q101" s="1"/>
  <c r="O109"/>
  <c r="U109" s="1"/>
  <c r="O117"/>
  <c r="U117" s="1"/>
  <c r="O123"/>
  <c r="U123" s="1"/>
  <c r="M132"/>
  <c r="S132" s="1"/>
  <c r="N49"/>
  <c r="T49" s="1"/>
  <c r="N50"/>
  <c r="T50" s="1"/>
  <c r="N112"/>
  <c r="T112" s="1"/>
  <c r="O93"/>
  <c r="U93" s="1"/>
  <c r="K64" i="2"/>
  <c r="O64"/>
  <c r="S64"/>
  <c r="W64"/>
  <c r="M127" i="12"/>
  <c r="S127" s="1"/>
  <c r="M123"/>
  <c r="S123" s="1"/>
  <c r="M119"/>
  <c r="S119" s="1"/>
  <c r="M115"/>
  <c r="S115" s="1"/>
  <c r="M111"/>
  <c r="S111" s="1"/>
  <c r="M107"/>
  <c r="S107" s="1"/>
  <c r="M101"/>
  <c r="S101" s="1"/>
  <c r="M96"/>
  <c r="S96" s="1"/>
  <c r="M91"/>
  <c r="S91" s="1"/>
  <c r="M85"/>
  <c r="S85" s="1"/>
  <c r="M80"/>
  <c r="S80" s="1"/>
  <c r="M75"/>
  <c r="S75" s="1"/>
  <c r="M70"/>
  <c r="S70" s="1"/>
  <c r="M62"/>
  <c r="S62" s="1"/>
  <c r="M46"/>
  <c r="S46" s="1"/>
  <c r="M37"/>
  <c r="S37" s="1"/>
  <c r="M28"/>
  <c r="S28" s="1"/>
  <c r="M20"/>
  <c r="S20" s="1"/>
  <c r="M11"/>
  <c r="S11" s="1"/>
  <c r="L11" i="14"/>
  <c r="R11" s="1"/>
  <c r="L43"/>
  <c r="R43" s="1"/>
  <c r="L73"/>
  <c r="R73" s="1"/>
  <c r="L65"/>
  <c r="R65" s="1"/>
  <c r="L89"/>
  <c r="R89" s="1"/>
  <c r="L44"/>
  <c r="R44" s="1"/>
  <c r="L88"/>
  <c r="R88" s="1"/>
  <c r="L19"/>
  <c r="R19" s="1"/>
  <c r="L35"/>
  <c r="R35" s="1"/>
  <c r="L80"/>
  <c r="R80" s="1"/>
  <c r="L64"/>
  <c r="R64" s="1"/>
  <c r="L53"/>
  <c r="R53" s="1"/>
  <c r="L105"/>
  <c r="R105" s="1"/>
  <c r="L72"/>
  <c r="R72" s="1"/>
  <c r="L104"/>
  <c r="R104" s="1"/>
  <c r="L112"/>
  <c r="R112" s="1"/>
  <c r="L126"/>
  <c r="R126" s="1"/>
  <c r="L96"/>
  <c r="R96" s="1"/>
  <c r="L132"/>
  <c r="R132" s="1"/>
  <c r="L27"/>
  <c r="R27" s="1"/>
  <c r="L46"/>
  <c r="R46" s="1"/>
  <c r="L127"/>
  <c r="R127" s="1"/>
  <c r="J11"/>
  <c r="P11" s="1"/>
  <c r="J15"/>
  <c r="P15" s="1"/>
  <c r="N17"/>
  <c r="T17" s="1"/>
  <c r="N21"/>
  <c r="T21" s="1"/>
  <c r="L24"/>
  <c r="R24" s="1"/>
  <c r="J27"/>
  <c r="P27" s="1"/>
  <c r="J31"/>
  <c r="P31" s="1"/>
  <c r="N33"/>
  <c r="T33" s="1"/>
  <c r="N37"/>
  <c r="T37" s="1"/>
  <c r="L40"/>
  <c r="R40" s="1"/>
  <c r="J43"/>
  <c r="P43" s="1"/>
  <c r="L48"/>
  <c r="R48" s="1"/>
  <c r="J51"/>
  <c r="P51" s="1"/>
  <c r="J55"/>
  <c r="P55" s="1"/>
  <c r="N57"/>
  <c r="T57" s="1"/>
  <c r="L60"/>
  <c r="R60" s="1"/>
  <c r="N63"/>
  <c r="T63" s="1"/>
  <c r="J12"/>
  <c r="P12" s="1"/>
  <c r="L15"/>
  <c r="R15" s="1"/>
  <c r="N18"/>
  <c r="T18" s="1"/>
  <c r="N22"/>
  <c r="T22" s="1"/>
  <c r="J26"/>
  <c r="P26" s="1"/>
  <c r="L29"/>
  <c r="R29" s="1"/>
  <c r="L33"/>
  <c r="R33" s="1"/>
  <c r="N36"/>
  <c r="T36" s="1"/>
  <c r="J40"/>
  <c r="P40" s="1"/>
  <c r="N44"/>
  <c r="T44" s="1"/>
  <c r="N48"/>
  <c r="T48" s="1"/>
  <c r="J52"/>
  <c r="P52" s="1"/>
  <c r="L55"/>
  <c r="R55" s="1"/>
  <c r="N58"/>
  <c r="T58" s="1"/>
  <c r="L61"/>
  <c r="R61" s="1"/>
  <c r="N64"/>
  <c r="T64" s="1"/>
  <c r="N68"/>
  <c r="T68" s="1"/>
  <c r="L71"/>
  <c r="R71" s="1"/>
  <c r="N74"/>
  <c r="T74" s="1"/>
  <c r="L77"/>
  <c r="R77" s="1"/>
  <c r="N80"/>
  <c r="T80" s="1"/>
  <c r="L83"/>
  <c r="R83" s="1"/>
  <c r="N86"/>
  <c r="T86" s="1"/>
  <c r="J90"/>
  <c r="P90" s="1"/>
  <c r="N92"/>
  <c r="T92" s="1"/>
  <c r="J96"/>
  <c r="P96" s="1"/>
  <c r="N98"/>
  <c r="T98" s="1"/>
  <c r="J102"/>
  <c r="P102" s="1"/>
  <c r="N104"/>
  <c r="T104" s="1"/>
  <c r="J108"/>
  <c r="P108" s="1"/>
  <c r="L111"/>
  <c r="R111" s="1"/>
  <c r="J114"/>
  <c r="P114" s="1"/>
  <c r="L117"/>
  <c r="R117" s="1"/>
  <c r="J120"/>
  <c r="P120" s="1"/>
  <c r="L123"/>
  <c r="R123" s="1"/>
  <c r="J126"/>
  <c r="P126" s="1"/>
  <c r="L129"/>
  <c r="R129" s="1"/>
  <c r="N132"/>
  <c r="T132" s="1"/>
  <c r="N67"/>
  <c r="T67" s="1"/>
  <c r="J71"/>
  <c r="P71" s="1"/>
  <c r="J75"/>
  <c r="P75" s="1"/>
  <c r="L78"/>
  <c r="R78" s="1"/>
  <c r="L82"/>
  <c r="R82" s="1"/>
  <c r="J85"/>
  <c r="P85" s="1"/>
  <c r="N89"/>
  <c r="T89" s="1"/>
  <c r="L92"/>
  <c r="R92" s="1"/>
  <c r="N95"/>
  <c r="T95" s="1"/>
  <c r="N99"/>
  <c r="T99" s="1"/>
  <c r="J103"/>
  <c r="P103" s="1"/>
  <c r="J107"/>
  <c r="P107" s="1"/>
  <c r="L110"/>
  <c r="R110" s="1"/>
  <c r="L114"/>
  <c r="R114" s="1"/>
  <c r="J117"/>
  <c r="P117" s="1"/>
  <c r="N121"/>
  <c r="T121" s="1"/>
  <c r="J125"/>
  <c r="P125" s="1"/>
  <c r="J129"/>
  <c r="P129" s="1"/>
  <c r="M12"/>
  <c r="S12" s="1"/>
  <c r="K17"/>
  <c r="Q17" s="1"/>
  <c r="O23"/>
  <c r="U23" s="1"/>
  <c r="M28"/>
  <c r="S28" s="1"/>
  <c r="M32"/>
  <c r="S32" s="1"/>
  <c r="K37"/>
  <c r="Q37" s="1"/>
  <c r="O41"/>
  <c r="U41" s="1"/>
  <c r="K47"/>
  <c r="Q47" s="1"/>
  <c r="O51"/>
  <c r="U51" s="1"/>
  <c r="K59"/>
  <c r="Q59" s="1"/>
  <c r="K65"/>
  <c r="Q65" s="1"/>
  <c r="K71"/>
  <c r="Q71" s="1"/>
  <c r="M74"/>
  <c r="S74" s="1"/>
  <c r="K79"/>
  <c r="Q79" s="1"/>
  <c r="K85"/>
  <c r="Q85" s="1"/>
  <c r="K91"/>
  <c r="Q91" s="1"/>
  <c r="K97"/>
  <c r="Q97" s="1"/>
  <c r="M104"/>
  <c r="S104" s="1"/>
  <c r="K111"/>
  <c r="Q111" s="1"/>
  <c r="O119"/>
  <c r="U119" s="1"/>
  <c r="M130"/>
  <c r="S130" s="1"/>
  <c r="K19"/>
  <c r="Q19" s="1"/>
  <c r="K33"/>
  <c r="Q33" s="1"/>
  <c r="O45"/>
  <c r="U45" s="1"/>
  <c r="K57"/>
  <c r="Q57" s="1"/>
  <c r="K81"/>
  <c r="Q81" s="1"/>
  <c r="K93"/>
  <c r="Q93" s="1"/>
  <c r="K103"/>
  <c r="Q103" s="1"/>
  <c r="M112"/>
  <c r="S112" s="1"/>
  <c r="M120"/>
  <c r="S120" s="1"/>
  <c r="M126"/>
  <c r="S126" s="1"/>
  <c r="V64" i="2"/>
  <c r="N32" i="14"/>
  <c r="T32" s="1"/>
  <c r="N56"/>
  <c r="T56" s="1"/>
  <c r="N94"/>
  <c r="T94" s="1"/>
  <c r="N11"/>
  <c r="T11" s="1"/>
  <c r="N16"/>
  <c r="T16" s="1"/>
  <c r="N46"/>
  <c r="T46" s="1"/>
  <c r="N122"/>
  <c r="T122" s="1"/>
  <c r="N43"/>
  <c r="T43" s="1"/>
  <c r="N77"/>
  <c r="T77" s="1"/>
  <c r="N19"/>
  <c r="T19" s="1"/>
  <c r="N69"/>
  <c r="T69" s="1"/>
  <c r="N101"/>
  <c r="T101" s="1"/>
  <c r="N40"/>
  <c r="T40" s="1"/>
  <c r="N85"/>
  <c r="T85" s="1"/>
  <c r="N24"/>
  <c r="T24" s="1"/>
  <c r="N93"/>
  <c r="T93" s="1"/>
  <c r="N51"/>
  <c r="T51" s="1"/>
  <c r="N61"/>
  <c r="T61" s="1"/>
  <c r="N131"/>
  <c r="T131" s="1"/>
  <c r="N62"/>
  <c r="T62" s="1"/>
  <c r="N35"/>
  <c r="T35" s="1"/>
  <c r="N78"/>
  <c r="T78" s="1"/>
  <c r="N27"/>
  <c r="T27" s="1"/>
  <c r="N117"/>
  <c r="T117" s="1"/>
  <c r="N110"/>
  <c r="T110" s="1"/>
  <c r="O12"/>
  <c r="U12" s="1"/>
  <c r="O16"/>
  <c r="U16" s="1"/>
  <c r="O22"/>
  <c r="U22" s="1"/>
  <c r="O24"/>
  <c r="U24" s="1"/>
  <c r="O42"/>
  <c r="U42" s="1"/>
  <c r="O46"/>
  <c r="U46" s="1"/>
  <c r="O48"/>
  <c r="U48" s="1"/>
  <c r="O54"/>
  <c r="U54" s="1"/>
  <c r="O58"/>
  <c r="U58" s="1"/>
  <c r="O64"/>
  <c r="U64" s="1"/>
  <c r="O70"/>
  <c r="U70" s="1"/>
  <c r="O76"/>
  <c r="U76" s="1"/>
  <c r="O90"/>
  <c r="U90" s="1"/>
  <c r="O96"/>
  <c r="U96" s="1"/>
  <c r="O102"/>
  <c r="U102" s="1"/>
  <c r="O108"/>
  <c r="U108" s="1"/>
  <c r="O122"/>
  <c r="U122" s="1"/>
  <c r="O18"/>
  <c r="U18" s="1"/>
  <c r="O20"/>
  <c r="U20" s="1"/>
  <c r="O30"/>
  <c r="U30" s="1"/>
  <c r="O32"/>
  <c r="U32" s="1"/>
  <c r="O44"/>
  <c r="U44" s="1"/>
  <c r="O52"/>
  <c r="U52" s="1"/>
  <c r="O62"/>
  <c r="U62" s="1"/>
  <c r="O68"/>
  <c r="U68" s="1"/>
  <c r="O82"/>
  <c r="U82" s="1"/>
  <c r="O88"/>
  <c r="U88" s="1"/>
  <c r="O94"/>
  <c r="U94" s="1"/>
  <c r="O100"/>
  <c r="U100" s="1"/>
  <c r="O10"/>
  <c r="U10" s="1"/>
  <c r="O34"/>
  <c r="U34" s="1"/>
  <c r="O36"/>
  <c r="U36" s="1"/>
  <c r="O66"/>
  <c r="U66" s="1"/>
  <c r="O78"/>
  <c r="U78" s="1"/>
  <c r="O116"/>
  <c r="U116" s="1"/>
  <c r="O124"/>
  <c r="U124" s="1"/>
  <c r="O130"/>
  <c r="U130" s="1"/>
  <c r="O11"/>
  <c r="U11" s="1"/>
  <c r="O14"/>
  <c r="U14" s="1"/>
  <c r="O17"/>
  <c r="U17" s="1"/>
  <c r="O19"/>
  <c r="U19" s="1"/>
  <c r="O26"/>
  <c r="U26" s="1"/>
  <c r="O28"/>
  <c r="U28" s="1"/>
  <c r="O50"/>
  <c r="U50" s="1"/>
  <c r="O60"/>
  <c r="U60" s="1"/>
  <c r="O74"/>
  <c r="U74" s="1"/>
  <c r="O86"/>
  <c r="U86" s="1"/>
  <c r="O110"/>
  <c r="U110" s="1"/>
  <c r="O118"/>
  <c r="U118" s="1"/>
  <c r="O132"/>
  <c r="U132" s="1"/>
  <c r="O29"/>
  <c r="U29" s="1"/>
  <c r="O38"/>
  <c r="U38" s="1"/>
  <c r="O43"/>
  <c r="U43" s="1"/>
  <c r="O47"/>
  <c r="U47" s="1"/>
  <c r="O56"/>
  <c r="U56" s="1"/>
  <c r="O71"/>
  <c r="U71" s="1"/>
  <c r="O80"/>
  <c r="U80" s="1"/>
  <c r="O106"/>
  <c r="U106" s="1"/>
  <c r="O128"/>
  <c r="U128" s="1"/>
  <c r="O37"/>
  <c r="U37" s="1"/>
  <c r="O84"/>
  <c r="U84" s="1"/>
  <c r="O103"/>
  <c r="U103" s="1"/>
  <c r="O125"/>
  <c r="U125" s="1"/>
  <c r="O53"/>
  <c r="U53" s="1"/>
  <c r="O63"/>
  <c r="U63" s="1"/>
  <c r="O72"/>
  <c r="U72" s="1"/>
  <c r="O101"/>
  <c r="U101" s="1"/>
  <c r="O104"/>
  <c r="U104" s="1"/>
  <c r="O111"/>
  <c r="U111" s="1"/>
  <c r="O120"/>
  <c r="U120" s="1"/>
  <c r="O126"/>
  <c r="U126" s="1"/>
  <c r="O129"/>
  <c r="U129" s="1"/>
  <c r="O98"/>
  <c r="U98" s="1"/>
  <c r="O112"/>
  <c r="U112" s="1"/>
  <c r="O40"/>
  <c r="U40" s="1"/>
  <c r="O49"/>
  <c r="U49" s="1"/>
  <c r="O59"/>
  <c r="U59" s="1"/>
  <c r="O92"/>
  <c r="U92" s="1"/>
  <c r="O97"/>
  <c r="U97" s="1"/>
  <c r="O105"/>
  <c r="U105" s="1"/>
  <c r="O114"/>
  <c r="U114" s="1"/>
  <c r="O89"/>
  <c r="U89" s="1"/>
  <c r="O127"/>
  <c r="U127" s="1"/>
  <c r="N13"/>
  <c r="T13" s="1"/>
  <c r="N25"/>
  <c r="T25" s="1"/>
  <c r="N29"/>
  <c r="T29" s="1"/>
  <c r="N41"/>
  <c r="T41" s="1"/>
  <c r="N53"/>
  <c r="T53" s="1"/>
  <c r="N20"/>
  <c r="T20" s="1"/>
  <c r="N34"/>
  <c r="T34" s="1"/>
  <c r="N38"/>
  <c r="T38" s="1"/>
  <c r="N100"/>
  <c r="T100" s="1"/>
  <c r="N106"/>
  <c r="T106" s="1"/>
  <c r="N118"/>
  <c r="T118" s="1"/>
  <c r="N124"/>
  <c r="T124" s="1"/>
  <c r="N79"/>
  <c r="T79" s="1"/>
  <c r="N83"/>
  <c r="T83" s="1"/>
  <c r="N105"/>
  <c r="T105" s="1"/>
  <c r="N115"/>
  <c r="T115" s="1"/>
  <c r="O61"/>
  <c r="U61" s="1"/>
  <c r="O81"/>
  <c r="U81" s="1"/>
  <c r="O25"/>
  <c r="U25" s="1"/>
  <c r="O115"/>
  <c r="U115" s="1"/>
  <c r="D64" i="2"/>
  <c r="E64"/>
  <c r="I64"/>
  <c r="L64"/>
  <c r="M64"/>
  <c r="P64"/>
  <c r="Q64"/>
  <c r="U64"/>
  <c r="H64"/>
  <c r="M126" i="12"/>
  <c r="S126" s="1"/>
  <c r="M122"/>
  <c r="S122" s="1"/>
  <c r="M118"/>
  <c r="S118" s="1"/>
  <c r="M114"/>
  <c r="S114" s="1"/>
  <c r="M110"/>
  <c r="S110" s="1"/>
  <c r="M105"/>
  <c r="S105" s="1"/>
  <c r="M100"/>
  <c r="S100" s="1"/>
  <c r="M95"/>
  <c r="S95" s="1"/>
  <c r="M89"/>
  <c r="S89" s="1"/>
  <c r="M84"/>
  <c r="S84" s="1"/>
  <c r="M79"/>
  <c r="S79" s="1"/>
  <c r="M74"/>
  <c r="S74" s="1"/>
  <c r="M69"/>
  <c r="S69" s="1"/>
  <c r="M58"/>
  <c r="S58" s="1"/>
  <c r="M42"/>
  <c r="S42" s="1"/>
  <c r="M34"/>
  <c r="S34" s="1"/>
  <c r="M27"/>
  <c r="S27" s="1"/>
  <c r="M18"/>
  <c r="S18" s="1"/>
  <c r="P134" i="16"/>
  <c r="J22" i="14"/>
  <c r="P22" s="1"/>
  <c r="J116"/>
  <c r="P116" s="1"/>
  <c r="J30"/>
  <c r="P30" s="1"/>
  <c r="J37"/>
  <c r="P37" s="1"/>
  <c r="J53"/>
  <c r="P53" s="1"/>
  <c r="J89"/>
  <c r="P89" s="1"/>
  <c r="J50"/>
  <c r="P50" s="1"/>
  <c r="J68"/>
  <c r="P68" s="1"/>
  <c r="J100"/>
  <c r="P100" s="1"/>
  <c r="J132"/>
  <c r="P132" s="1"/>
  <c r="J13"/>
  <c r="P13" s="1"/>
  <c r="J81"/>
  <c r="P81" s="1"/>
  <c r="J14"/>
  <c r="P14" s="1"/>
  <c r="J84"/>
  <c r="P84" s="1"/>
  <c r="J47"/>
  <c r="P47" s="1"/>
  <c r="J97"/>
  <c r="P97" s="1"/>
  <c r="J105"/>
  <c r="P105" s="1"/>
  <c r="J113"/>
  <c r="P113" s="1"/>
  <c r="J127"/>
  <c r="P127" s="1"/>
  <c r="J44"/>
  <c r="P44" s="1"/>
  <c r="J48"/>
  <c r="P48" s="1"/>
  <c r="J38"/>
  <c r="P38" s="1"/>
  <c r="J21"/>
  <c r="P21" s="1"/>
  <c r="J65"/>
  <c r="P65" s="1"/>
  <c r="J73"/>
  <c r="P73" s="1"/>
  <c r="J29"/>
  <c r="P29" s="1"/>
  <c r="K14"/>
  <c r="Q14" s="1"/>
  <c r="K26"/>
  <c r="Q26" s="1"/>
  <c r="K28"/>
  <c r="Q28" s="1"/>
  <c r="K38"/>
  <c r="Q38" s="1"/>
  <c r="K40"/>
  <c r="Q40" s="1"/>
  <c r="K52"/>
  <c r="Q52" s="1"/>
  <c r="K62"/>
  <c r="Q62" s="1"/>
  <c r="K68"/>
  <c r="Q68" s="1"/>
  <c r="K80"/>
  <c r="Q80" s="1"/>
  <c r="K82"/>
  <c r="Q82" s="1"/>
  <c r="K94"/>
  <c r="Q94" s="1"/>
  <c r="K100"/>
  <c r="Q100" s="1"/>
  <c r="K112"/>
  <c r="Q112" s="1"/>
  <c r="K114"/>
  <c r="Q114" s="1"/>
  <c r="K126"/>
  <c r="Q126" s="1"/>
  <c r="K128"/>
  <c r="Q128" s="1"/>
  <c r="K34"/>
  <c r="Q34" s="1"/>
  <c r="K36"/>
  <c r="Q36" s="1"/>
  <c r="K50"/>
  <c r="Q50" s="1"/>
  <c r="K56"/>
  <c r="Q56" s="1"/>
  <c r="K60"/>
  <c r="Q60" s="1"/>
  <c r="K72"/>
  <c r="Q72" s="1"/>
  <c r="K74"/>
  <c r="Q74" s="1"/>
  <c r="K86"/>
  <c r="Q86" s="1"/>
  <c r="K92"/>
  <c r="Q92" s="1"/>
  <c r="K30"/>
  <c r="Q30" s="1"/>
  <c r="K32"/>
  <c r="Q32" s="1"/>
  <c r="K54"/>
  <c r="Q54" s="1"/>
  <c r="K76"/>
  <c r="Q76" s="1"/>
  <c r="K88"/>
  <c r="Q88" s="1"/>
  <c r="K90"/>
  <c r="Q90" s="1"/>
  <c r="K102"/>
  <c r="Q102" s="1"/>
  <c r="K104"/>
  <c r="Q104" s="1"/>
  <c r="K110"/>
  <c r="Q110" s="1"/>
  <c r="K118"/>
  <c r="Q118" s="1"/>
  <c r="K132"/>
  <c r="Q132" s="1"/>
  <c r="K22"/>
  <c r="Q22" s="1"/>
  <c r="K24"/>
  <c r="Q24" s="1"/>
  <c r="K46"/>
  <c r="Q46" s="1"/>
  <c r="K84"/>
  <c r="Q84" s="1"/>
  <c r="K96"/>
  <c r="Q96" s="1"/>
  <c r="K98"/>
  <c r="Q98" s="1"/>
  <c r="K120"/>
  <c r="Q120" s="1"/>
  <c r="K10"/>
  <c r="Q10" s="1"/>
  <c r="K16"/>
  <c r="Q16" s="1"/>
  <c r="K66"/>
  <c r="Q66" s="1"/>
  <c r="K95"/>
  <c r="Q95" s="1"/>
  <c r="K113"/>
  <c r="Q113" s="1"/>
  <c r="K116"/>
  <c r="Q116" s="1"/>
  <c r="K122"/>
  <c r="Q122" s="1"/>
  <c r="K15"/>
  <c r="Q15" s="1"/>
  <c r="K51"/>
  <c r="Q51" s="1"/>
  <c r="K61"/>
  <c r="Q61" s="1"/>
  <c r="K70"/>
  <c r="Q70" s="1"/>
  <c r="K119"/>
  <c r="Q119" s="1"/>
  <c r="K131"/>
  <c r="Q131" s="1"/>
  <c r="K12"/>
  <c r="Q12" s="1"/>
  <c r="K18"/>
  <c r="Q18" s="1"/>
  <c r="K31"/>
  <c r="Q31" s="1"/>
  <c r="K44"/>
  <c r="Q44" s="1"/>
  <c r="K48"/>
  <c r="Q48" s="1"/>
  <c r="K58"/>
  <c r="Q58" s="1"/>
  <c r="K87"/>
  <c r="Q87" s="1"/>
  <c r="K20"/>
  <c r="Q20" s="1"/>
  <c r="K13"/>
  <c r="Q13" s="1"/>
  <c r="K23"/>
  <c r="Q23" s="1"/>
  <c r="K45"/>
  <c r="Q45" s="1"/>
  <c r="K64"/>
  <c r="Q64" s="1"/>
  <c r="K69"/>
  <c r="Q69" s="1"/>
  <c r="K78"/>
  <c r="Q78" s="1"/>
  <c r="K83"/>
  <c r="Q83" s="1"/>
  <c r="K108"/>
  <c r="Q108" s="1"/>
  <c r="K121"/>
  <c r="Q121" s="1"/>
  <c r="K124"/>
  <c r="Q124" s="1"/>
  <c r="K130"/>
  <c r="Q130" s="1"/>
  <c r="K42"/>
  <c r="Q42" s="1"/>
  <c r="K75"/>
  <c r="Q75" s="1"/>
  <c r="K106"/>
  <c r="Q106" s="1"/>
  <c r="L12"/>
  <c r="R12" s="1"/>
  <c r="N15"/>
  <c r="T15" s="1"/>
  <c r="L18"/>
  <c r="R18" s="1"/>
  <c r="L22"/>
  <c r="R22" s="1"/>
  <c r="J25"/>
  <c r="P25" s="1"/>
  <c r="L28"/>
  <c r="R28" s="1"/>
  <c r="N31"/>
  <c r="T31" s="1"/>
  <c r="L34"/>
  <c r="R34" s="1"/>
  <c r="L38"/>
  <c r="R38" s="1"/>
  <c r="J41"/>
  <c r="P41" s="1"/>
  <c r="J45"/>
  <c r="P45" s="1"/>
  <c r="J49"/>
  <c r="P49" s="1"/>
  <c r="L52"/>
  <c r="R52" s="1"/>
  <c r="N55"/>
  <c r="T55" s="1"/>
  <c r="L58"/>
  <c r="R58" s="1"/>
  <c r="J61"/>
  <c r="P61" s="1"/>
  <c r="N65"/>
  <c r="T65" s="1"/>
  <c r="K107" i="16"/>
  <c r="Q107" s="1"/>
  <c r="F107"/>
  <c r="N12" i="14"/>
  <c r="T12" s="1"/>
  <c r="J16"/>
  <c r="P16" s="1"/>
  <c r="J20"/>
  <c r="P20" s="1"/>
  <c r="L23"/>
  <c r="R23" s="1"/>
  <c r="N26"/>
  <c r="T26" s="1"/>
  <c r="N30"/>
  <c r="T30" s="1"/>
  <c r="J34"/>
  <c r="P34" s="1"/>
  <c r="L37"/>
  <c r="R37" s="1"/>
  <c r="L41"/>
  <c r="R41" s="1"/>
  <c r="L45"/>
  <c r="R45" s="1"/>
  <c r="L49"/>
  <c r="R49" s="1"/>
  <c r="N52"/>
  <c r="T52" s="1"/>
  <c r="J56"/>
  <c r="P56" s="1"/>
  <c r="L59"/>
  <c r="R59" s="1"/>
  <c r="J62"/>
  <c r="P62" s="1"/>
  <c r="J66"/>
  <c r="P66" s="1"/>
  <c r="L69"/>
  <c r="R69" s="1"/>
  <c r="J72"/>
  <c r="P72" s="1"/>
  <c r="L75"/>
  <c r="R75" s="1"/>
  <c r="J78"/>
  <c r="P78" s="1"/>
  <c r="L81"/>
  <c r="R81" s="1"/>
  <c r="N84"/>
  <c r="T84" s="1"/>
  <c r="L87"/>
  <c r="R87" s="1"/>
  <c r="N90"/>
  <c r="T90" s="1"/>
  <c r="L93"/>
  <c r="R93" s="1"/>
  <c r="N96"/>
  <c r="T96" s="1"/>
  <c r="L99"/>
  <c r="R99" s="1"/>
  <c r="N102"/>
  <c r="T102" s="1"/>
  <c r="J106"/>
  <c r="P106" s="1"/>
  <c r="N108"/>
  <c r="T108" s="1"/>
  <c r="J112"/>
  <c r="P112" s="1"/>
  <c r="N114"/>
  <c r="T114" s="1"/>
  <c r="J118"/>
  <c r="P118" s="1"/>
  <c r="N120"/>
  <c r="T120" s="1"/>
  <c r="J124"/>
  <c r="P124" s="1"/>
  <c r="N126"/>
  <c r="T126" s="1"/>
  <c r="J130"/>
  <c r="P130" s="1"/>
  <c r="L133"/>
  <c r="R133" s="1"/>
  <c r="K70" i="16"/>
  <c r="Q70" s="1"/>
  <c r="F70"/>
  <c r="K113"/>
  <c r="Q113" s="1"/>
  <c r="F113"/>
  <c r="K109"/>
  <c r="Q109" s="1"/>
  <c r="F109"/>
  <c r="L68" i="14"/>
  <c r="R68" s="1"/>
  <c r="N71"/>
  <c r="T71" s="1"/>
  <c r="N75"/>
  <c r="T75" s="1"/>
  <c r="J79"/>
  <c r="P79" s="1"/>
  <c r="J83"/>
  <c r="P83" s="1"/>
  <c r="L86"/>
  <c r="R86" s="1"/>
  <c r="L90"/>
  <c r="R90" s="1"/>
  <c r="J93"/>
  <c r="P93" s="1"/>
  <c r="N97"/>
  <c r="T97" s="1"/>
  <c r="L100"/>
  <c r="R100" s="1"/>
  <c r="N103"/>
  <c r="T103" s="1"/>
  <c r="N107"/>
  <c r="T107" s="1"/>
  <c r="J111"/>
  <c r="P111" s="1"/>
  <c r="J115"/>
  <c r="P115" s="1"/>
  <c r="L118"/>
  <c r="R118" s="1"/>
  <c r="L122"/>
  <c r="R122" s="1"/>
  <c r="L120"/>
  <c r="R120" s="1"/>
  <c r="N125"/>
  <c r="T125" s="1"/>
  <c r="N129"/>
  <c r="T129" s="1"/>
  <c r="N133"/>
  <c r="T133" s="1"/>
  <c r="O13"/>
  <c r="U13" s="1"/>
  <c r="M18"/>
  <c r="S18" s="1"/>
  <c r="K25"/>
  <c r="Q25" s="1"/>
  <c r="K29"/>
  <c r="Q29" s="1"/>
  <c r="O33"/>
  <c r="U33" s="1"/>
  <c r="M38"/>
  <c r="S38" s="1"/>
  <c r="K43"/>
  <c r="Q43" s="1"/>
  <c r="M48"/>
  <c r="S48" s="1"/>
  <c r="K55"/>
  <c r="Q55" s="1"/>
  <c r="M60"/>
  <c r="S60" s="1"/>
  <c r="M66"/>
  <c r="S66" s="1"/>
  <c r="M72"/>
  <c r="S72" s="1"/>
  <c r="O75"/>
  <c r="U75" s="1"/>
  <c r="O79"/>
  <c r="U79" s="1"/>
  <c r="O85"/>
  <c r="U85" s="1"/>
  <c r="M92"/>
  <c r="S92" s="1"/>
  <c r="M98"/>
  <c r="S98" s="1"/>
  <c r="K105"/>
  <c r="Q105" s="1"/>
  <c r="O113"/>
  <c r="U113" s="1"/>
  <c r="M124"/>
  <c r="S124" s="1"/>
  <c r="O131"/>
  <c r="U131" s="1"/>
  <c r="K21"/>
  <c r="Q21" s="1"/>
  <c r="O39"/>
  <c r="U39" s="1"/>
  <c r="M52"/>
  <c r="S52" s="1"/>
  <c r="M58"/>
  <c r="S58" s="1"/>
  <c r="O69"/>
  <c r="U69" s="1"/>
  <c r="O83"/>
  <c r="U83" s="1"/>
  <c r="O95"/>
  <c r="U95" s="1"/>
  <c r="K107"/>
  <c r="Q107" s="1"/>
  <c r="K115"/>
  <c r="Q115" s="1"/>
  <c r="O121"/>
  <c r="U121" s="1"/>
  <c r="K127"/>
  <c r="Q127" s="1"/>
  <c r="O133"/>
  <c r="U133" s="1"/>
  <c r="F7" i="16"/>
  <c r="K7"/>
  <c r="Q7" s="1"/>
  <c r="F11"/>
  <c r="K11"/>
  <c r="Q11" s="1"/>
  <c r="F15"/>
  <c r="K15"/>
  <c r="Q15" s="1"/>
  <c r="F19"/>
  <c r="K19"/>
  <c r="Q19" s="1"/>
  <c r="F23"/>
  <c r="K23"/>
  <c r="Q23" s="1"/>
  <c r="F130"/>
  <c r="K130"/>
  <c r="Q130" s="1"/>
  <c r="L26"/>
  <c r="R26" s="1"/>
  <c r="G26"/>
  <c r="L28"/>
  <c r="R28" s="1"/>
  <c r="G28"/>
  <c r="L30"/>
  <c r="R30" s="1"/>
  <c r="G30"/>
  <c r="L32"/>
  <c r="R32" s="1"/>
  <c r="G32"/>
  <c r="L34"/>
  <c r="R34" s="1"/>
  <c r="G34"/>
  <c r="L36"/>
  <c r="R36" s="1"/>
  <c r="G36"/>
  <c r="L38"/>
  <c r="R38" s="1"/>
  <c r="G38"/>
  <c r="L40"/>
  <c r="R40" s="1"/>
  <c r="G40"/>
  <c r="L42"/>
  <c r="R42" s="1"/>
  <c r="G42"/>
  <c r="L44"/>
  <c r="R44" s="1"/>
  <c r="G44"/>
  <c r="L46"/>
  <c r="R46" s="1"/>
  <c r="G46"/>
  <c r="L48"/>
  <c r="R48" s="1"/>
  <c r="G48"/>
  <c r="L50"/>
  <c r="R50" s="1"/>
  <c r="G50"/>
  <c r="L52"/>
  <c r="R52" s="1"/>
  <c r="G52"/>
  <c r="L54"/>
  <c r="R54" s="1"/>
  <c r="G54"/>
  <c r="F60"/>
  <c r="K60"/>
  <c r="Q60" s="1"/>
  <c r="F68"/>
  <c r="K68"/>
  <c r="Q68" s="1"/>
  <c r="F9"/>
  <c r="K9"/>
  <c r="Q9" s="1"/>
  <c r="F13"/>
  <c r="K13"/>
  <c r="Q13" s="1"/>
  <c r="F17"/>
  <c r="K17"/>
  <c r="Q17" s="1"/>
  <c r="F21"/>
  <c r="K21"/>
  <c r="Q21" s="1"/>
  <c r="F128"/>
  <c r="K128"/>
  <c r="Q128" s="1"/>
  <c r="L25"/>
  <c r="R25" s="1"/>
  <c r="G25"/>
  <c r="L27"/>
  <c r="R27" s="1"/>
  <c r="G27"/>
  <c r="L29"/>
  <c r="R29" s="1"/>
  <c r="G29"/>
  <c r="L31"/>
  <c r="R31" s="1"/>
  <c r="G31"/>
  <c r="L33"/>
  <c r="R33" s="1"/>
  <c r="G33"/>
  <c r="L35"/>
  <c r="R35" s="1"/>
  <c r="G35"/>
  <c r="L37"/>
  <c r="R37" s="1"/>
  <c r="G37"/>
  <c r="L39"/>
  <c r="R39" s="1"/>
  <c r="G39"/>
  <c r="L41"/>
  <c r="R41" s="1"/>
  <c r="G41"/>
  <c r="L43"/>
  <c r="R43" s="1"/>
  <c r="G43"/>
  <c r="L45"/>
  <c r="R45" s="1"/>
  <c r="G45"/>
  <c r="L47"/>
  <c r="R47" s="1"/>
  <c r="G47"/>
  <c r="L49"/>
  <c r="R49" s="1"/>
  <c r="G49"/>
  <c r="L51"/>
  <c r="R51" s="1"/>
  <c r="G51"/>
  <c r="L53"/>
  <c r="R53" s="1"/>
  <c r="G53"/>
  <c r="F126"/>
  <c r="K126"/>
  <c r="Q126" s="1"/>
  <c r="F56"/>
  <c r="K56"/>
  <c r="Q56" s="1"/>
  <c r="F64"/>
  <c r="K64"/>
  <c r="Q64" s="1"/>
  <c r="J126" i="12"/>
  <c r="P126" s="1"/>
  <c r="J122"/>
  <c r="P122" s="1"/>
  <c r="J118"/>
  <c r="P118" s="1"/>
  <c r="J114"/>
  <c r="P114" s="1"/>
  <c r="J110"/>
  <c r="P110" s="1"/>
  <c r="J106"/>
  <c r="P106" s="1"/>
  <c r="J102"/>
  <c r="P102" s="1"/>
  <c r="J98"/>
  <c r="P98" s="1"/>
  <c r="J94"/>
  <c r="P94" s="1"/>
  <c r="J90"/>
  <c r="P90" s="1"/>
  <c r="J86"/>
  <c r="P86" s="1"/>
  <c r="J82"/>
  <c r="P82" s="1"/>
  <c r="J78"/>
  <c r="P78" s="1"/>
  <c r="J74"/>
  <c r="P74" s="1"/>
  <c r="J70"/>
  <c r="P70" s="1"/>
  <c r="J66"/>
  <c r="P66" s="1"/>
  <c r="J62"/>
  <c r="P62" s="1"/>
  <c r="J58"/>
  <c r="P58" s="1"/>
  <c r="J54"/>
  <c r="P54" s="1"/>
  <c r="J50"/>
  <c r="P50" s="1"/>
  <c r="J46"/>
  <c r="P46" s="1"/>
  <c r="J42"/>
  <c r="P42" s="1"/>
  <c r="J38"/>
  <c r="P38" s="1"/>
  <c r="J34"/>
  <c r="P34" s="1"/>
  <c r="J30"/>
  <c r="P30" s="1"/>
  <c r="J26"/>
  <c r="P26" s="1"/>
  <c r="J22"/>
  <c r="P22" s="1"/>
  <c r="J18"/>
  <c r="P18" s="1"/>
  <c r="J14"/>
  <c r="P14" s="1"/>
  <c r="L126"/>
  <c r="R126" s="1"/>
  <c r="L122"/>
  <c r="R122" s="1"/>
  <c r="L118"/>
  <c r="R118" s="1"/>
  <c r="L114"/>
  <c r="R114" s="1"/>
  <c r="L110"/>
  <c r="R110" s="1"/>
  <c r="L106"/>
  <c r="R106" s="1"/>
  <c r="L102"/>
  <c r="R102" s="1"/>
  <c r="L98"/>
  <c r="R98" s="1"/>
  <c r="L94"/>
  <c r="R94" s="1"/>
  <c r="L90"/>
  <c r="R90" s="1"/>
  <c r="L86"/>
  <c r="R86" s="1"/>
  <c r="L82"/>
  <c r="R82" s="1"/>
  <c r="L78"/>
  <c r="R78" s="1"/>
  <c r="L74"/>
  <c r="R74" s="1"/>
  <c r="L70"/>
  <c r="R70" s="1"/>
  <c r="L66"/>
  <c r="R66" s="1"/>
  <c r="L62"/>
  <c r="R62" s="1"/>
  <c r="L58"/>
  <c r="R58" s="1"/>
  <c r="L54"/>
  <c r="R54" s="1"/>
  <c r="L50"/>
  <c r="R50" s="1"/>
  <c r="L46"/>
  <c r="R46" s="1"/>
  <c r="L42"/>
  <c r="R42" s="1"/>
  <c r="L38"/>
  <c r="R38" s="1"/>
  <c r="L34"/>
  <c r="R34" s="1"/>
  <c r="L30"/>
  <c r="R30" s="1"/>
  <c r="L26"/>
  <c r="R26" s="1"/>
  <c r="L22"/>
  <c r="R22" s="1"/>
  <c r="L18"/>
  <c r="R18" s="1"/>
  <c r="L14"/>
  <c r="R14" s="1"/>
  <c r="N128"/>
  <c r="T128" s="1"/>
  <c r="N124"/>
  <c r="T124" s="1"/>
  <c r="N120"/>
  <c r="T120" s="1"/>
  <c r="N116"/>
  <c r="T116" s="1"/>
  <c r="N112"/>
  <c r="T112" s="1"/>
  <c r="N108"/>
  <c r="T108" s="1"/>
  <c r="N104"/>
  <c r="T104" s="1"/>
  <c r="N100"/>
  <c r="T100" s="1"/>
  <c r="N96"/>
  <c r="T96" s="1"/>
  <c r="N92"/>
  <c r="T92" s="1"/>
  <c r="N88"/>
  <c r="T88" s="1"/>
  <c r="N84"/>
  <c r="T84" s="1"/>
  <c r="N80"/>
  <c r="T80" s="1"/>
  <c r="N76"/>
  <c r="T76" s="1"/>
  <c r="N72"/>
  <c r="T72" s="1"/>
  <c r="N68"/>
  <c r="T68" s="1"/>
  <c r="N61"/>
  <c r="T61" s="1"/>
  <c r="N55"/>
  <c r="T55" s="1"/>
  <c r="N49"/>
  <c r="T49" s="1"/>
  <c r="N44"/>
  <c r="T44" s="1"/>
  <c r="N39"/>
  <c r="T39" s="1"/>
  <c r="N33"/>
  <c r="T33" s="1"/>
  <c r="N28"/>
  <c r="T28" s="1"/>
  <c r="N23"/>
  <c r="T23" s="1"/>
  <c r="N17"/>
  <c r="T17" s="1"/>
  <c r="N12"/>
  <c r="T12" s="1"/>
  <c r="J128"/>
  <c r="P128" s="1"/>
  <c r="J124"/>
  <c r="P124" s="1"/>
  <c r="J120"/>
  <c r="P120" s="1"/>
  <c r="J116"/>
  <c r="P116" s="1"/>
  <c r="J112"/>
  <c r="P112" s="1"/>
  <c r="J108"/>
  <c r="P108" s="1"/>
  <c r="J104"/>
  <c r="P104" s="1"/>
  <c r="J100"/>
  <c r="P100" s="1"/>
  <c r="J96"/>
  <c r="P96" s="1"/>
  <c r="J92"/>
  <c r="P92" s="1"/>
  <c r="J88"/>
  <c r="P88" s="1"/>
  <c r="J84"/>
  <c r="P84" s="1"/>
  <c r="J80"/>
  <c r="P80" s="1"/>
  <c r="J76"/>
  <c r="P76" s="1"/>
  <c r="J72"/>
  <c r="P72" s="1"/>
  <c r="J68"/>
  <c r="P68" s="1"/>
  <c r="J64"/>
  <c r="P64" s="1"/>
  <c r="J60"/>
  <c r="P60" s="1"/>
  <c r="J56"/>
  <c r="P56" s="1"/>
  <c r="J52"/>
  <c r="P52" s="1"/>
  <c r="J48"/>
  <c r="P48" s="1"/>
  <c r="J44"/>
  <c r="P44" s="1"/>
  <c r="J40"/>
  <c r="P40" s="1"/>
  <c r="J36"/>
  <c r="P36" s="1"/>
  <c r="J32"/>
  <c r="P32" s="1"/>
  <c r="J28"/>
  <c r="P28" s="1"/>
  <c r="J24"/>
  <c r="P24" s="1"/>
  <c r="J20"/>
  <c r="P20" s="1"/>
  <c r="J16"/>
  <c r="P16" s="1"/>
  <c r="J12"/>
  <c r="P12" s="1"/>
  <c r="L128"/>
  <c r="R128" s="1"/>
  <c r="L124"/>
  <c r="R124" s="1"/>
  <c r="L120"/>
  <c r="R120" s="1"/>
  <c r="L116"/>
  <c r="R116" s="1"/>
  <c r="L112"/>
  <c r="R112" s="1"/>
  <c r="L108"/>
  <c r="R108" s="1"/>
  <c r="L104"/>
  <c r="R104" s="1"/>
  <c r="L100"/>
  <c r="R100" s="1"/>
  <c r="L96"/>
  <c r="R96" s="1"/>
  <c r="L92"/>
  <c r="R92" s="1"/>
  <c r="L88"/>
  <c r="R88" s="1"/>
  <c r="L84"/>
  <c r="R84" s="1"/>
  <c r="L80"/>
  <c r="R80" s="1"/>
  <c r="L76"/>
  <c r="R76" s="1"/>
  <c r="L72"/>
  <c r="R72" s="1"/>
  <c r="L68"/>
  <c r="R68" s="1"/>
  <c r="L64"/>
  <c r="R64" s="1"/>
  <c r="L60"/>
  <c r="R60" s="1"/>
  <c r="L56"/>
  <c r="R56" s="1"/>
  <c r="L52"/>
  <c r="R52" s="1"/>
  <c r="L48"/>
  <c r="R48" s="1"/>
  <c r="L44"/>
  <c r="R44" s="1"/>
  <c r="L40"/>
  <c r="R40" s="1"/>
  <c r="L36"/>
  <c r="R36" s="1"/>
  <c r="L32"/>
  <c r="R32" s="1"/>
  <c r="L28"/>
  <c r="R28" s="1"/>
  <c r="L24"/>
  <c r="R24" s="1"/>
  <c r="L20"/>
  <c r="R20" s="1"/>
  <c r="L16"/>
  <c r="R16" s="1"/>
  <c r="L12"/>
  <c r="R12" s="1"/>
  <c r="N126"/>
  <c r="T126" s="1"/>
  <c r="N122"/>
  <c r="T122" s="1"/>
  <c r="N118"/>
  <c r="T118" s="1"/>
  <c r="N114"/>
  <c r="T114" s="1"/>
  <c r="N110"/>
  <c r="T110" s="1"/>
  <c r="N106"/>
  <c r="T106" s="1"/>
  <c r="N102"/>
  <c r="T102" s="1"/>
  <c r="N98"/>
  <c r="T98" s="1"/>
  <c r="N94"/>
  <c r="T94" s="1"/>
  <c r="N90"/>
  <c r="T90" s="1"/>
  <c r="N86"/>
  <c r="T86" s="1"/>
  <c r="N82"/>
  <c r="T82" s="1"/>
  <c r="N78"/>
  <c r="T78" s="1"/>
  <c r="N74"/>
  <c r="T74" s="1"/>
  <c r="N70"/>
  <c r="T70" s="1"/>
  <c r="N65"/>
  <c r="T65" s="1"/>
  <c r="N57"/>
  <c r="T57" s="1"/>
  <c r="N52"/>
  <c r="T52" s="1"/>
  <c r="N47"/>
  <c r="T47" s="1"/>
  <c r="N41"/>
  <c r="T41" s="1"/>
  <c r="N36"/>
  <c r="T36" s="1"/>
  <c r="N31"/>
  <c r="T31" s="1"/>
  <c r="N25"/>
  <c r="T25" s="1"/>
  <c r="N20"/>
  <c r="T20" s="1"/>
  <c r="N15"/>
  <c r="T15" s="1"/>
  <c r="M17"/>
  <c r="S17" s="1"/>
  <c r="J133"/>
  <c r="P133" s="1"/>
  <c r="J137"/>
  <c r="P137" s="1"/>
  <c r="J141"/>
  <c r="P141" s="1"/>
  <c r="N130"/>
  <c r="T130" s="1"/>
  <c r="O132"/>
  <c r="U132" s="1"/>
  <c r="O136"/>
  <c r="U136" s="1"/>
  <c r="O140"/>
  <c r="U140" s="1"/>
  <c r="O144"/>
  <c r="U144" s="1"/>
  <c r="J134"/>
  <c r="P134" s="1"/>
  <c r="J138"/>
  <c r="P138" s="1"/>
  <c r="K133"/>
  <c r="Q133" s="1"/>
  <c r="K137"/>
  <c r="Q137" s="1"/>
  <c r="K141"/>
  <c r="Q141" s="1"/>
  <c r="J131"/>
  <c r="P131" s="1"/>
  <c r="J130"/>
  <c r="P130" s="1"/>
  <c r="L132"/>
  <c r="R132" s="1"/>
  <c r="L134"/>
  <c r="R134" s="1"/>
  <c r="L136"/>
  <c r="R136" s="1"/>
  <c r="L138"/>
  <c r="R138" s="1"/>
  <c r="L140"/>
  <c r="R140" s="1"/>
  <c r="L142"/>
  <c r="R142" s="1"/>
  <c r="L130"/>
  <c r="R130" s="1"/>
  <c r="L133"/>
  <c r="R133" s="1"/>
  <c r="L135"/>
  <c r="R135" s="1"/>
  <c r="L137"/>
  <c r="R137" s="1"/>
  <c r="L139"/>
  <c r="R139" s="1"/>
  <c r="L141"/>
  <c r="R141" s="1"/>
  <c r="L143"/>
  <c r="R143" s="1"/>
  <c r="M13"/>
  <c r="S13" s="1"/>
  <c r="M29"/>
  <c r="S29" s="1"/>
  <c r="M47"/>
  <c r="S47" s="1"/>
  <c r="M55"/>
  <c r="S55" s="1"/>
  <c r="M77"/>
  <c r="S77" s="1"/>
  <c r="O130"/>
  <c r="U130" s="1"/>
  <c r="N135"/>
  <c r="T135" s="1"/>
  <c r="N139"/>
  <c r="T139" s="1"/>
  <c r="N143"/>
  <c r="T143" s="1"/>
  <c r="K132"/>
  <c r="Q132" s="1"/>
  <c r="K136"/>
  <c r="Q136" s="1"/>
  <c r="K140"/>
  <c r="Q140" s="1"/>
  <c r="N132"/>
  <c r="T132" s="1"/>
  <c r="N136"/>
  <c r="T136" s="1"/>
  <c r="N140"/>
  <c r="T140" s="1"/>
  <c r="O135"/>
  <c r="U135" s="1"/>
  <c r="O139"/>
  <c r="U139" s="1"/>
  <c r="O143"/>
  <c r="U143" s="1"/>
  <c r="M130"/>
  <c r="S130" s="1"/>
  <c r="M133"/>
  <c r="S133" s="1"/>
  <c r="M135"/>
  <c r="S135" s="1"/>
  <c r="M137"/>
  <c r="S137" s="1"/>
  <c r="M139"/>
  <c r="S139" s="1"/>
  <c r="M141"/>
  <c r="S141" s="1"/>
  <c r="M143"/>
  <c r="S143" s="1"/>
  <c r="M131"/>
  <c r="S131" s="1"/>
  <c r="M132"/>
  <c r="S132" s="1"/>
  <c r="M134"/>
  <c r="S134" s="1"/>
  <c r="M136"/>
  <c r="S136" s="1"/>
  <c r="M138"/>
  <c r="S138" s="1"/>
  <c r="M140"/>
  <c r="S140" s="1"/>
  <c r="M142"/>
  <c r="S142" s="1"/>
  <c r="M144"/>
  <c r="S144" s="1"/>
  <c r="J135"/>
  <c r="P135" s="1"/>
  <c r="J139"/>
  <c r="P139" s="1"/>
  <c r="J143"/>
  <c r="P143" s="1"/>
  <c r="O131"/>
  <c r="U131" s="1"/>
  <c r="O134"/>
  <c r="U134" s="1"/>
  <c r="O138"/>
  <c r="U138" s="1"/>
  <c r="O142"/>
  <c r="U142" s="1"/>
  <c r="J132"/>
  <c r="P132" s="1"/>
  <c r="J136"/>
  <c r="P136" s="1"/>
  <c r="J140"/>
  <c r="P140" s="1"/>
  <c r="J144"/>
  <c r="P144" s="1"/>
  <c r="K135"/>
  <c r="Q135" s="1"/>
  <c r="K139"/>
  <c r="Q139" s="1"/>
  <c r="K143"/>
  <c r="Q143" s="1"/>
  <c r="N133"/>
  <c r="T133" s="1"/>
  <c r="N137"/>
  <c r="T137" s="1"/>
  <c r="N141"/>
  <c r="T141" s="1"/>
  <c r="K131"/>
  <c r="Q131" s="1"/>
  <c r="K134"/>
  <c r="Q134" s="1"/>
  <c r="K138"/>
  <c r="Q138" s="1"/>
  <c r="K142"/>
  <c r="Q142" s="1"/>
  <c r="N131"/>
  <c r="T131" s="1"/>
  <c r="N134"/>
  <c r="T134" s="1"/>
  <c r="N138"/>
  <c r="T138" s="1"/>
  <c r="O133"/>
  <c r="U133" s="1"/>
  <c r="O137"/>
  <c r="U137" s="1"/>
  <c r="M127" i="16"/>
  <c r="S127" s="1"/>
  <c r="H127"/>
  <c r="M129"/>
  <c r="S129" s="1"/>
  <c r="H129"/>
  <c r="M61"/>
  <c r="S61" s="1"/>
  <c r="H61"/>
  <c r="M8"/>
  <c r="S8" s="1"/>
  <c r="H8"/>
  <c r="M12"/>
  <c r="S12" s="1"/>
  <c r="H12"/>
  <c r="M16"/>
  <c r="S16" s="1"/>
  <c r="H16"/>
  <c r="M20"/>
  <c r="S20" s="1"/>
  <c r="H20"/>
  <c r="M24"/>
  <c r="S24" s="1"/>
  <c r="H24"/>
  <c r="H95"/>
  <c r="M95"/>
  <c r="S95" s="1"/>
  <c r="H103"/>
  <c r="M103"/>
  <c r="S103" s="1"/>
  <c r="L104"/>
  <c r="R104" s="1"/>
  <c r="G104"/>
  <c r="L71"/>
  <c r="R71" s="1"/>
  <c r="G71"/>
  <c r="L73"/>
  <c r="R73" s="1"/>
  <c r="G73"/>
  <c r="L75"/>
  <c r="R75" s="1"/>
  <c r="G75"/>
  <c r="L77"/>
  <c r="R77" s="1"/>
  <c r="G77"/>
  <c r="L79"/>
  <c r="R79" s="1"/>
  <c r="G79"/>
  <c r="L81"/>
  <c r="R81" s="1"/>
  <c r="G81"/>
  <c r="L83"/>
  <c r="R83" s="1"/>
  <c r="G83"/>
  <c r="L85"/>
  <c r="R85" s="1"/>
  <c r="G85"/>
  <c r="L87"/>
  <c r="R87" s="1"/>
  <c r="G87"/>
  <c r="L89"/>
  <c r="R89" s="1"/>
  <c r="G89"/>
  <c r="L91"/>
  <c r="R91" s="1"/>
  <c r="G91"/>
  <c r="L93"/>
  <c r="R93" s="1"/>
  <c r="G93"/>
  <c r="H97"/>
  <c r="M97"/>
  <c r="S97" s="1"/>
  <c r="L98"/>
  <c r="R98" s="1"/>
  <c r="G98"/>
  <c r="L122"/>
  <c r="R122" s="1"/>
  <c r="G122"/>
  <c r="L100"/>
  <c r="R100" s="1"/>
  <c r="G100"/>
  <c r="I118"/>
  <c r="O118" s="1"/>
  <c r="U118" s="1"/>
  <c r="N118"/>
  <c r="T118" s="1"/>
  <c r="I114"/>
  <c r="O114" s="1"/>
  <c r="U114" s="1"/>
  <c r="N114"/>
  <c r="T114" s="1"/>
  <c r="I116"/>
  <c r="O116" s="1"/>
  <c r="U116" s="1"/>
  <c r="N116"/>
  <c r="T116" s="1"/>
  <c r="H59"/>
  <c r="M10"/>
  <c r="S10" s="1"/>
  <c r="H10"/>
  <c r="M14"/>
  <c r="S14" s="1"/>
  <c r="H14"/>
  <c r="M18"/>
  <c r="S18" s="1"/>
  <c r="H18"/>
  <c r="M22"/>
  <c r="S22" s="1"/>
  <c r="H22"/>
  <c r="H99"/>
  <c r="M99"/>
  <c r="S99" s="1"/>
  <c r="L96"/>
  <c r="R96" s="1"/>
  <c r="G96"/>
  <c r="G106"/>
  <c r="L106"/>
  <c r="R106" s="1"/>
  <c r="G110"/>
  <c r="L110"/>
  <c r="R110" s="1"/>
  <c r="L72"/>
  <c r="R72" s="1"/>
  <c r="G72"/>
  <c r="L74"/>
  <c r="R74" s="1"/>
  <c r="G74"/>
  <c r="L76"/>
  <c r="R76" s="1"/>
  <c r="G76"/>
  <c r="L78"/>
  <c r="R78" s="1"/>
  <c r="G78"/>
  <c r="L80"/>
  <c r="R80" s="1"/>
  <c r="G80"/>
  <c r="L82"/>
  <c r="R82" s="1"/>
  <c r="G82"/>
  <c r="L84"/>
  <c r="R84" s="1"/>
  <c r="G84"/>
  <c r="L86"/>
  <c r="R86" s="1"/>
  <c r="G86"/>
  <c r="L88"/>
  <c r="R88" s="1"/>
  <c r="G88"/>
  <c r="L90"/>
  <c r="R90" s="1"/>
  <c r="G90"/>
  <c r="L92"/>
  <c r="R92" s="1"/>
  <c r="G92"/>
  <c r="L94"/>
  <c r="R94" s="1"/>
  <c r="G94"/>
  <c r="H101"/>
  <c r="M101"/>
  <c r="S101" s="1"/>
  <c r="M115"/>
  <c r="S115" s="1"/>
  <c r="H115"/>
  <c r="M117"/>
  <c r="S117" s="1"/>
  <c r="H117"/>
  <c r="L119"/>
  <c r="R119" s="1"/>
  <c r="G119"/>
  <c r="L121"/>
  <c r="R121" s="1"/>
  <c r="G121"/>
  <c r="L123"/>
  <c r="R123" s="1"/>
  <c r="G123"/>
  <c r="G125"/>
  <c r="H66"/>
  <c r="L102"/>
  <c r="R102" s="1"/>
  <c r="G102"/>
  <c r="G108"/>
  <c r="L108"/>
  <c r="R108" s="1"/>
  <c r="G112"/>
  <c r="L112"/>
  <c r="R112" s="1"/>
  <c r="M35" i="12"/>
  <c r="S35" s="1"/>
  <c r="M48"/>
  <c r="S48" s="1"/>
  <c r="M63"/>
  <c r="S63" s="1"/>
  <c r="M81"/>
  <c r="S81" s="1"/>
  <c r="M98"/>
  <c r="S98" s="1"/>
  <c r="M14"/>
  <c r="S14" s="1"/>
  <c r="M26"/>
  <c r="S26" s="1"/>
  <c r="M40"/>
  <c r="S40" s="1"/>
  <c r="M52"/>
  <c r="S52" s="1"/>
  <c r="M61"/>
  <c r="S61" s="1"/>
  <c r="N14"/>
  <c r="T14" s="1"/>
  <c r="N30"/>
  <c r="T30" s="1"/>
  <c r="N46"/>
  <c r="T46" s="1"/>
  <c r="N62"/>
  <c r="T62" s="1"/>
  <c r="M94"/>
  <c r="S94" s="1"/>
  <c r="M23"/>
  <c r="S23" s="1"/>
  <c r="M36"/>
  <c r="S36" s="1"/>
  <c r="M49"/>
  <c r="S49" s="1"/>
  <c r="M57"/>
  <c r="S57" s="1"/>
  <c r="N26"/>
  <c r="T26" s="1"/>
  <c r="N42"/>
  <c r="T42" s="1"/>
  <c r="N58"/>
  <c r="T58" s="1"/>
  <c r="N60"/>
  <c r="T60" s="1"/>
  <c r="O128"/>
  <c r="U128" s="1"/>
  <c r="O124"/>
  <c r="U124" s="1"/>
  <c r="O120"/>
  <c r="U120" s="1"/>
  <c r="O116"/>
  <c r="U116" s="1"/>
  <c r="O112"/>
  <c r="U112" s="1"/>
  <c r="O108"/>
  <c r="U108" s="1"/>
  <c r="O104"/>
  <c r="U104" s="1"/>
  <c r="O100"/>
  <c r="U100" s="1"/>
  <c r="O96"/>
  <c r="U96" s="1"/>
  <c r="O92"/>
  <c r="U92" s="1"/>
  <c r="O88"/>
  <c r="U88" s="1"/>
  <c r="O84"/>
  <c r="U84" s="1"/>
  <c r="O80"/>
  <c r="U80" s="1"/>
  <c r="O76"/>
  <c r="U76" s="1"/>
  <c r="O72"/>
  <c r="U72" s="1"/>
  <c r="O68"/>
  <c r="U68" s="1"/>
  <c r="O64"/>
  <c r="U64" s="1"/>
  <c r="O60"/>
  <c r="U60" s="1"/>
  <c r="O56"/>
  <c r="U56" s="1"/>
  <c r="O52"/>
  <c r="U52" s="1"/>
  <c r="O48"/>
  <c r="U48" s="1"/>
  <c r="O44"/>
  <c r="U44" s="1"/>
  <c r="O40"/>
  <c r="U40" s="1"/>
  <c r="O36"/>
  <c r="U36" s="1"/>
  <c r="O32"/>
  <c r="U32" s="1"/>
  <c r="O28"/>
  <c r="U28" s="1"/>
  <c r="O24"/>
  <c r="U24" s="1"/>
  <c r="O20"/>
  <c r="U20" s="1"/>
  <c r="O16"/>
  <c r="U16" s="1"/>
  <c r="O12"/>
  <c r="U12" s="1"/>
  <c r="L63"/>
  <c r="R63" s="1"/>
  <c r="L59"/>
  <c r="R59" s="1"/>
  <c r="L55"/>
  <c r="R55" s="1"/>
  <c r="L51"/>
  <c r="R51" s="1"/>
  <c r="L47"/>
  <c r="R47" s="1"/>
  <c r="L43"/>
  <c r="R43" s="1"/>
  <c r="L39"/>
  <c r="R39" s="1"/>
  <c r="L35"/>
  <c r="R35" s="1"/>
  <c r="L31"/>
  <c r="R31" s="1"/>
  <c r="L27"/>
  <c r="R27" s="1"/>
  <c r="L23"/>
  <c r="R23" s="1"/>
  <c r="L19"/>
  <c r="R19" s="1"/>
  <c r="L15"/>
  <c r="R15" s="1"/>
  <c r="L11"/>
  <c r="R11" s="1"/>
  <c r="O129"/>
  <c r="U129" s="1"/>
  <c r="O125"/>
  <c r="U125" s="1"/>
  <c r="O121"/>
  <c r="U121" s="1"/>
  <c r="O117"/>
  <c r="U117" s="1"/>
  <c r="O113"/>
  <c r="U113" s="1"/>
  <c r="O109"/>
  <c r="U109" s="1"/>
  <c r="O105"/>
  <c r="U105" s="1"/>
  <c r="O101"/>
  <c r="U101" s="1"/>
  <c r="O97"/>
  <c r="U97" s="1"/>
  <c r="O93"/>
  <c r="U93" s="1"/>
  <c r="O89"/>
  <c r="U89" s="1"/>
  <c r="O85"/>
  <c r="U85" s="1"/>
  <c r="O81"/>
  <c r="U81" s="1"/>
  <c r="O77"/>
  <c r="U77" s="1"/>
  <c r="O73"/>
  <c r="U73" s="1"/>
  <c r="O69"/>
  <c r="U69" s="1"/>
  <c r="O65"/>
  <c r="U65" s="1"/>
  <c r="O61"/>
  <c r="U61" s="1"/>
  <c r="O57"/>
  <c r="U57" s="1"/>
  <c r="O53"/>
  <c r="U53" s="1"/>
  <c r="O49"/>
  <c r="U49" s="1"/>
  <c r="O45"/>
  <c r="U45" s="1"/>
  <c r="O41"/>
  <c r="U41" s="1"/>
  <c r="O37"/>
  <c r="U37" s="1"/>
  <c r="O33"/>
  <c r="U33" s="1"/>
  <c r="O29"/>
  <c r="U29" s="1"/>
  <c r="O25"/>
  <c r="U25" s="1"/>
  <c r="O21"/>
  <c r="U21" s="1"/>
  <c r="O17"/>
  <c r="U17" s="1"/>
  <c r="O13"/>
  <c r="U13" s="1"/>
  <c r="M25"/>
  <c r="S25" s="1"/>
  <c r="M43"/>
  <c r="S43" s="1"/>
  <c r="M59"/>
  <c r="S59" s="1"/>
  <c r="M71"/>
  <c r="S71" s="1"/>
  <c r="M90"/>
  <c r="S90" s="1"/>
  <c r="M106"/>
  <c r="S106" s="1"/>
  <c r="M19"/>
  <c r="S19" s="1"/>
  <c r="M31"/>
  <c r="S31" s="1"/>
  <c r="M45"/>
  <c r="S45" s="1"/>
  <c r="M56"/>
  <c r="S56" s="1"/>
  <c r="M60"/>
  <c r="S60" s="1"/>
  <c r="N22"/>
  <c r="T22" s="1"/>
  <c r="N38"/>
  <c r="T38" s="1"/>
  <c r="N54"/>
  <c r="T54" s="1"/>
  <c r="N66"/>
  <c r="T66" s="1"/>
  <c r="O126"/>
  <c r="U126" s="1"/>
  <c r="O122"/>
  <c r="U122" s="1"/>
  <c r="O118"/>
  <c r="U118" s="1"/>
  <c r="O114"/>
  <c r="U114" s="1"/>
  <c r="O110"/>
  <c r="U110" s="1"/>
  <c r="O106"/>
  <c r="U106" s="1"/>
  <c r="O102"/>
  <c r="U102" s="1"/>
  <c r="O98"/>
  <c r="U98" s="1"/>
  <c r="O94"/>
  <c r="U94" s="1"/>
  <c r="O90"/>
  <c r="U90" s="1"/>
  <c r="O86"/>
  <c r="U86" s="1"/>
  <c r="O82"/>
  <c r="U82" s="1"/>
  <c r="O78"/>
  <c r="U78" s="1"/>
  <c r="O74"/>
  <c r="U74" s="1"/>
  <c r="O70"/>
  <c r="U70" s="1"/>
  <c r="O66"/>
  <c r="U66" s="1"/>
  <c r="O62"/>
  <c r="U62" s="1"/>
  <c r="O58"/>
  <c r="U58" s="1"/>
  <c r="O54"/>
  <c r="U54" s="1"/>
  <c r="O50"/>
  <c r="U50" s="1"/>
  <c r="O46"/>
  <c r="U46" s="1"/>
  <c r="O42"/>
  <c r="U42" s="1"/>
  <c r="O38"/>
  <c r="U38" s="1"/>
  <c r="O34"/>
  <c r="U34" s="1"/>
  <c r="O30"/>
  <c r="U30" s="1"/>
  <c r="O26"/>
  <c r="U26" s="1"/>
  <c r="O22"/>
  <c r="U22" s="1"/>
  <c r="O18"/>
  <c r="U18" s="1"/>
  <c r="O14"/>
  <c r="U14" s="1"/>
  <c r="M21"/>
  <c r="S21" s="1"/>
  <c r="M39"/>
  <c r="S39" s="1"/>
  <c r="M51"/>
  <c r="S51" s="1"/>
  <c r="M67"/>
  <c r="S67" s="1"/>
  <c r="M86"/>
  <c r="S86" s="1"/>
  <c r="M102"/>
  <c r="S102" s="1"/>
  <c r="M15"/>
  <c r="S15" s="1"/>
  <c r="M30"/>
  <c r="S30" s="1"/>
  <c r="M44"/>
  <c r="S44" s="1"/>
  <c r="M53"/>
  <c r="S53" s="1"/>
  <c r="M65"/>
  <c r="S65" s="1"/>
  <c r="N18"/>
  <c r="T18" s="1"/>
  <c r="N34"/>
  <c r="T34" s="1"/>
  <c r="N50"/>
  <c r="T50" s="1"/>
  <c r="N64"/>
  <c r="T64" s="1"/>
  <c r="M64"/>
  <c r="S64" s="1"/>
  <c r="B97" i="4"/>
  <c r="D97"/>
  <c r="C97"/>
  <c r="N9" i="14"/>
  <c r="T9" s="1"/>
  <c r="O9"/>
  <c r="U9" s="1"/>
  <c r="E6" i="16"/>
  <c r="K6" s="1"/>
  <c r="Q6" s="1"/>
  <c r="B17" i="12"/>
  <c r="J10"/>
  <c r="P10" s="1"/>
  <c r="K10"/>
  <c r="Q10" s="1"/>
  <c r="C16"/>
  <c r="C17" s="1"/>
  <c r="L9" i="14"/>
  <c r="R9" s="1"/>
  <c r="M9"/>
  <c r="S9" s="1"/>
  <c r="L10" i="12"/>
  <c r="R10" s="1"/>
  <c r="N10"/>
  <c r="T10" s="1"/>
  <c r="M10"/>
  <c r="S10" s="1"/>
  <c r="O10"/>
  <c r="U10" s="1"/>
  <c r="H63" i="16" l="1"/>
  <c r="H55"/>
  <c r="G120"/>
  <c r="L69"/>
  <c r="R69" s="1"/>
  <c r="G69"/>
  <c r="H67"/>
  <c r="H62"/>
  <c r="N62" s="1"/>
  <c r="T62" s="1"/>
  <c r="G124"/>
  <c r="H124" s="1"/>
  <c r="L65"/>
  <c r="R65" s="1"/>
  <c r="G65"/>
  <c r="L57"/>
  <c r="R57" s="1"/>
  <c r="G57"/>
  <c r="L58"/>
  <c r="R58" s="1"/>
  <c r="G58"/>
  <c r="Q136" i="14"/>
  <c r="Q137" s="1"/>
  <c r="Q142" s="1"/>
  <c r="P8" i="13" s="1"/>
  <c r="R136" i="14"/>
  <c r="R137" s="1"/>
  <c r="R142" s="1"/>
  <c r="Q8" i="13" s="1"/>
  <c r="P136" i="14"/>
  <c r="P137" s="1"/>
  <c r="P142" s="1"/>
  <c r="O8" i="13" s="1"/>
  <c r="T150" i="12"/>
  <c r="T156" s="1"/>
  <c r="I7" i="13" s="1"/>
  <c r="I10" s="1"/>
  <c r="G109" i="16"/>
  <c r="L109"/>
  <c r="R109" s="1"/>
  <c r="L70"/>
  <c r="R70" s="1"/>
  <c r="G70"/>
  <c r="G107"/>
  <c r="L107"/>
  <c r="R107" s="1"/>
  <c r="G105"/>
  <c r="L105"/>
  <c r="R105" s="1"/>
  <c r="Q134"/>
  <c r="Q150" i="12"/>
  <c r="Q151" s="1"/>
  <c r="R150"/>
  <c r="R156" s="1"/>
  <c r="G7" i="13" s="1"/>
  <c r="G10" s="1"/>
  <c r="U136" i="14"/>
  <c r="U137" s="1"/>
  <c r="U142" s="1"/>
  <c r="U150" i="12"/>
  <c r="U151" s="1"/>
  <c r="S136" i="14"/>
  <c r="S137" s="1"/>
  <c r="S142" s="1"/>
  <c r="R8" i="13" s="1"/>
  <c r="P150" i="12"/>
  <c r="P151" s="1"/>
  <c r="T136" i="14"/>
  <c r="T137" s="1"/>
  <c r="T142" s="1"/>
  <c r="S8" i="13" s="1"/>
  <c r="G113" i="16"/>
  <c r="L113"/>
  <c r="R113" s="1"/>
  <c r="G111"/>
  <c r="L111"/>
  <c r="R111" s="1"/>
  <c r="L56"/>
  <c r="R56" s="1"/>
  <c r="G56"/>
  <c r="L21"/>
  <c r="R21" s="1"/>
  <c r="G21"/>
  <c r="L13"/>
  <c r="R13" s="1"/>
  <c r="G13"/>
  <c r="L68"/>
  <c r="R68" s="1"/>
  <c r="G68"/>
  <c r="G23"/>
  <c r="L23"/>
  <c r="R23" s="1"/>
  <c r="G15"/>
  <c r="L15"/>
  <c r="R15" s="1"/>
  <c r="G7"/>
  <c r="L7"/>
  <c r="R7" s="1"/>
  <c r="M53"/>
  <c r="S53" s="1"/>
  <c r="H53"/>
  <c r="M49"/>
  <c r="S49" s="1"/>
  <c r="H49"/>
  <c r="M45"/>
  <c r="S45" s="1"/>
  <c r="H45"/>
  <c r="M41"/>
  <c r="S41" s="1"/>
  <c r="H41"/>
  <c r="M37"/>
  <c r="S37" s="1"/>
  <c r="H37"/>
  <c r="M33"/>
  <c r="S33" s="1"/>
  <c r="H33"/>
  <c r="M29"/>
  <c r="S29" s="1"/>
  <c r="H29"/>
  <c r="M25"/>
  <c r="S25" s="1"/>
  <c r="H25"/>
  <c r="M54"/>
  <c r="S54" s="1"/>
  <c r="H54"/>
  <c r="M50"/>
  <c r="S50" s="1"/>
  <c r="H50"/>
  <c r="M46"/>
  <c r="S46" s="1"/>
  <c r="H46"/>
  <c r="M42"/>
  <c r="S42" s="1"/>
  <c r="H42"/>
  <c r="M38"/>
  <c r="S38" s="1"/>
  <c r="H38"/>
  <c r="M34"/>
  <c r="S34" s="1"/>
  <c r="H34"/>
  <c r="M30"/>
  <c r="S30" s="1"/>
  <c r="H30"/>
  <c r="M26"/>
  <c r="S26" s="1"/>
  <c r="H26"/>
  <c r="L64"/>
  <c r="R64" s="1"/>
  <c r="G64"/>
  <c r="G126"/>
  <c r="L126"/>
  <c r="R126" s="1"/>
  <c r="G128"/>
  <c r="L128"/>
  <c r="R128" s="1"/>
  <c r="L17"/>
  <c r="R17" s="1"/>
  <c r="G17"/>
  <c r="L9"/>
  <c r="R9" s="1"/>
  <c r="G9"/>
  <c r="L60"/>
  <c r="R60" s="1"/>
  <c r="G60"/>
  <c r="G130"/>
  <c r="L130"/>
  <c r="R130" s="1"/>
  <c r="G19"/>
  <c r="L19"/>
  <c r="R19" s="1"/>
  <c r="G11"/>
  <c r="L11"/>
  <c r="R11" s="1"/>
  <c r="M51"/>
  <c r="S51" s="1"/>
  <c r="H51"/>
  <c r="M47"/>
  <c r="S47" s="1"/>
  <c r="H47"/>
  <c r="M43"/>
  <c r="S43" s="1"/>
  <c r="H43"/>
  <c r="M39"/>
  <c r="S39" s="1"/>
  <c r="H39"/>
  <c r="M35"/>
  <c r="S35" s="1"/>
  <c r="H35"/>
  <c r="M31"/>
  <c r="S31" s="1"/>
  <c r="H31"/>
  <c r="M27"/>
  <c r="S27" s="1"/>
  <c r="H27"/>
  <c r="M52"/>
  <c r="S52" s="1"/>
  <c r="H52"/>
  <c r="M48"/>
  <c r="S48" s="1"/>
  <c r="H48"/>
  <c r="M44"/>
  <c r="S44" s="1"/>
  <c r="H44"/>
  <c r="M40"/>
  <c r="S40" s="1"/>
  <c r="H40"/>
  <c r="M36"/>
  <c r="S36" s="1"/>
  <c r="H36"/>
  <c r="M32"/>
  <c r="S32" s="1"/>
  <c r="H32"/>
  <c r="M28"/>
  <c r="S28" s="1"/>
  <c r="H28"/>
  <c r="S150" i="12"/>
  <c r="S151" s="1"/>
  <c r="I129" i="16"/>
  <c r="O129" s="1"/>
  <c r="U129" s="1"/>
  <c r="N129"/>
  <c r="T129" s="1"/>
  <c r="I127"/>
  <c r="O127" s="1"/>
  <c r="U127" s="1"/>
  <c r="N127"/>
  <c r="T127" s="1"/>
  <c r="M112"/>
  <c r="S112" s="1"/>
  <c r="H112"/>
  <c r="M110"/>
  <c r="S110" s="1"/>
  <c r="H110"/>
  <c r="I97"/>
  <c r="O97" s="1"/>
  <c r="U97" s="1"/>
  <c r="N97"/>
  <c r="T97" s="1"/>
  <c r="I103"/>
  <c r="O103" s="1"/>
  <c r="U103" s="1"/>
  <c r="N103"/>
  <c r="T103" s="1"/>
  <c r="H102"/>
  <c r="M102"/>
  <c r="S102" s="1"/>
  <c r="I66"/>
  <c r="O66" s="1"/>
  <c r="U66" s="1"/>
  <c r="N66"/>
  <c r="T66" s="1"/>
  <c r="M125"/>
  <c r="S125" s="1"/>
  <c r="H125"/>
  <c r="M121"/>
  <c r="S121" s="1"/>
  <c r="H121"/>
  <c r="I117"/>
  <c r="O117" s="1"/>
  <c r="U117" s="1"/>
  <c r="N117"/>
  <c r="T117" s="1"/>
  <c r="H94"/>
  <c r="M94"/>
  <c r="S94" s="1"/>
  <c r="H90"/>
  <c r="M90"/>
  <c r="S90" s="1"/>
  <c r="H86"/>
  <c r="M86"/>
  <c r="S86" s="1"/>
  <c r="H82"/>
  <c r="M82"/>
  <c r="S82" s="1"/>
  <c r="H78"/>
  <c r="M78"/>
  <c r="S78" s="1"/>
  <c r="H74"/>
  <c r="M74"/>
  <c r="S74" s="1"/>
  <c r="H96"/>
  <c r="M96"/>
  <c r="S96" s="1"/>
  <c r="I18"/>
  <c r="O18" s="1"/>
  <c r="U18" s="1"/>
  <c r="N18"/>
  <c r="T18" s="1"/>
  <c r="I10"/>
  <c r="O10" s="1"/>
  <c r="U10" s="1"/>
  <c r="N10"/>
  <c r="T10" s="1"/>
  <c r="I67"/>
  <c r="O67" s="1"/>
  <c r="U67" s="1"/>
  <c r="N67"/>
  <c r="T67" s="1"/>
  <c r="I59"/>
  <c r="O59" s="1"/>
  <c r="U59" s="1"/>
  <c r="N59"/>
  <c r="T59" s="1"/>
  <c r="H100"/>
  <c r="M100"/>
  <c r="S100" s="1"/>
  <c r="M124"/>
  <c r="S124" s="1"/>
  <c r="M120"/>
  <c r="S120" s="1"/>
  <c r="H120"/>
  <c r="H91"/>
  <c r="M91"/>
  <c r="S91" s="1"/>
  <c r="H87"/>
  <c r="M87"/>
  <c r="S87" s="1"/>
  <c r="H83"/>
  <c r="M83"/>
  <c r="S83" s="1"/>
  <c r="H79"/>
  <c r="M79"/>
  <c r="S79" s="1"/>
  <c r="H75"/>
  <c r="M75"/>
  <c r="S75" s="1"/>
  <c r="H71"/>
  <c r="M71"/>
  <c r="S71" s="1"/>
  <c r="I24"/>
  <c r="O24" s="1"/>
  <c r="U24" s="1"/>
  <c r="N24"/>
  <c r="T24" s="1"/>
  <c r="I16"/>
  <c r="O16" s="1"/>
  <c r="U16" s="1"/>
  <c r="N16"/>
  <c r="T16" s="1"/>
  <c r="I8"/>
  <c r="O8" s="1"/>
  <c r="U8" s="1"/>
  <c r="N8"/>
  <c r="T8" s="1"/>
  <c r="M108"/>
  <c r="S108" s="1"/>
  <c r="H108"/>
  <c r="I101"/>
  <c r="O101" s="1"/>
  <c r="U101" s="1"/>
  <c r="N101"/>
  <c r="T101" s="1"/>
  <c r="M106"/>
  <c r="S106" s="1"/>
  <c r="H106"/>
  <c r="I99"/>
  <c r="O99" s="1"/>
  <c r="U99" s="1"/>
  <c r="N99"/>
  <c r="T99" s="1"/>
  <c r="I95"/>
  <c r="O95" s="1"/>
  <c r="U95" s="1"/>
  <c r="N95"/>
  <c r="T95" s="1"/>
  <c r="I62"/>
  <c r="O62" s="1"/>
  <c r="U62" s="1"/>
  <c r="M123"/>
  <c r="S123" s="1"/>
  <c r="H123"/>
  <c r="M119"/>
  <c r="S119" s="1"/>
  <c r="H119"/>
  <c r="I115"/>
  <c r="O115" s="1"/>
  <c r="U115" s="1"/>
  <c r="N115"/>
  <c r="T115" s="1"/>
  <c r="H92"/>
  <c r="M92"/>
  <c r="S92" s="1"/>
  <c r="H88"/>
  <c r="M88"/>
  <c r="S88" s="1"/>
  <c r="H84"/>
  <c r="M84"/>
  <c r="S84" s="1"/>
  <c r="H80"/>
  <c r="M80"/>
  <c r="S80" s="1"/>
  <c r="H76"/>
  <c r="M76"/>
  <c r="S76" s="1"/>
  <c r="H72"/>
  <c r="M72"/>
  <c r="S72" s="1"/>
  <c r="I22"/>
  <c r="O22" s="1"/>
  <c r="U22" s="1"/>
  <c r="N22"/>
  <c r="T22" s="1"/>
  <c r="I14"/>
  <c r="O14" s="1"/>
  <c r="U14" s="1"/>
  <c r="N14"/>
  <c r="T14" s="1"/>
  <c r="I63"/>
  <c r="O63" s="1"/>
  <c r="U63" s="1"/>
  <c r="N63"/>
  <c r="T63" s="1"/>
  <c r="I55"/>
  <c r="O55" s="1"/>
  <c r="U55" s="1"/>
  <c r="N55"/>
  <c r="T55" s="1"/>
  <c r="M122"/>
  <c r="S122" s="1"/>
  <c r="H122"/>
  <c r="H98"/>
  <c r="M98"/>
  <c r="S98" s="1"/>
  <c r="H93"/>
  <c r="M93"/>
  <c r="S93" s="1"/>
  <c r="H89"/>
  <c r="M89"/>
  <c r="S89" s="1"/>
  <c r="H85"/>
  <c r="M85"/>
  <c r="S85" s="1"/>
  <c r="H81"/>
  <c r="M81"/>
  <c r="S81" s="1"/>
  <c r="H77"/>
  <c r="M77"/>
  <c r="S77" s="1"/>
  <c r="H73"/>
  <c r="M73"/>
  <c r="S73" s="1"/>
  <c r="H104"/>
  <c r="M104"/>
  <c r="S104" s="1"/>
  <c r="I20"/>
  <c r="O20" s="1"/>
  <c r="U20" s="1"/>
  <c r="N20"/>
  <c r="T20" s="1"/>
  <c r="I12"/>
  <c r="O12" s="1"/>
  <c r="U12" s="1"/>
  <c r="N12"/>
  <c r="T12" s="1"/>
  <c r="I61"/>
  <c r="O61" s="1"/>
  <c r="U61" s="1"/>
  <c r="N61"/>
  <c r="T61" s="1"/>
  <c r="F6"/>
  <c r="P135"/>
  <c r="P140" s="1"/>
  <c r="E9" i="13" s="1"/>
  <c r="M69" i="16" l="1"/>
  <c r="S69" s="1"/>
  <c r="H69"/>
  <c r="M57"/>
  <c r="S57" s="1"/>
  <c r="H57"/>
  <c r="M58"/>
  <c r="S58" s="1"/>
  <c r="H58"/>
  <c r="M65"/>
  <c r="S65" s="1"/>
  <c r="H65"/>
  <c r="M111"/>
  <c r="S111" s="1"/>
  <c r="H111"/>
  <c r="M105"/>
  <c r="S105" s="1"/>
  <c r="H105"/>
  <c r="M113"/>
  <c r="S113" s="1"/>
  <c r="H113"/>
  <c r="M107"/>
  <c r="S107" s="1"/>
  <c r="H107"/>
  <c r="M109"/>
  <c r="S109" s="1"/>
  <c r="H109"/>
  <c r="M70"/>
  <c r="S70" s="1"/>
  <c r="H70"/>
  <c r="H19"/>
  <c r="M19"/>
  <c r="S19" s="1"/>
  <c r="H126"/>
  <c r="M126"/>
  <c r="S126" s="1"/>
  <c r="H7"/>
  <c r="M7"/>
  <c r="S7" s="1"/>
  <c r="H23"/>
  <c r="M23"/>
  <c r="S23" s="1"/>
  <c r="N32"/>
  <c r="T32" s="1"/>
  <c r="I32"/>
  <c r="O32" s="1"/>
  <c r="U32" s="1"/>
  <c r="N40"/>
  <c r="T40" s="1"/>
  <c r="I40"/>
  <c r="O40" s="1"/>
  <c r="U40" s="1"/>
  <c r="N48"/>
  <c r="T48" s="1"/>
  <c r="I48"/>
  <c r="O48" s="1"/>
  <c r="U48" s="1"/>
  <c r="N27"/>
  <c r="T27" s="1"/>
  <c r="I27"/>
  <c r="O27" s="1"/>
  <c r="U27" s="1"/>
  <c r="N35"/>
  <c r="T35" s="1"/>
  <c r="I35"/>
  <c r="O35" s="1"/>
  <c r="U35" s="1"/>
  <c r="N43"/>
  <c r="T43" s="1"/>
  <c r="I43"/>
  <c r="O43" s="1"/>
  <c r="U43" s="1"/>
  <c r="N51"/>
  <c r="T51" s="1"/>
  <c r="I51"/>
  <c r="O51" s="1"/>
  <c r="U51" s="1"/>
  <c r="H60"/>
  <c r="M60"/>
  <c r="S60" s="1"/>
  <c r="H17"/>
  <c r="M17"/>
  <c r="S17" s="1"/>
  <c r="N26"/>
  <c r="T26" s="1"/>
  <c r="I26"/>
  <c r="O26" s="1"/>
  <c r="U26" s="1"/>
  <c r="N34"/>
  <c r="T34" s="1"/>
  <c r="I34"/>
  <c r="O34" s="1"/>
  <c r="U34" s="1"/>
  <c r="N42"/>
  <c r="T42" s="1"/>
  <c r="I42"/>
  <c r="O42" s="1"/>
  <c r="U42" s="1"/>
  <c r="N50"/>
  <c r="T50" s="1"/>
  <c r="I50"/>
  <c r="O50" s="1"/>
  <c r="U50" s="1"/>
  <c r="N25"/>
  <c r="T25" s="1"/>
  <c r="I25"/>
  <c r="O25" s="1"/>
  <c r="U25" s="1"/>
  <c r="N33"/>
  <c r="T33" s="1"/>
  <c r="I33"/>
  <c r="O33" s="1"/>
  <c r="U33" s="1"/>
  <c r="N41"/>
  <c r="T41" s="1"/>
  <c r="I41"/>
  <c r="O41" s="1"/>
  <c r="U41" s="1"/>
  <c r="N49"/>
  <c r="T49" s="1"/>
  <c r="I49"/>
  <c r="O49" s="1"/>
  <c r="U49" s="1"/>
  <c r="H13"/>
  <c r="M13"/>
  <c r="S13" s="1"/>
  <c r="H56"/>
  <c r="M56"/>
  <c r="S56" s="1"/>
  <c r="H11"/>
  <c r="M11"/>
  <c r="S11" s="1"/>
  <c r="H130"/>
  <c r="M130"/>
  <c r="S130" s="1"/>
  <c r="H128"/>
  <c r="M128"/>
  <c r="S128" s="1"/>
  <c r="H15"/>
  <c r="M15"/>
  <c r="S15" s="1"/>
  <c r="N28"/>
  <c r="T28" s="1"/>
  <c r="I28"/>
  <c r="O28" s="1"/>
  <c r="U28" s="1"/>
  <c r="N36"/>
  <c r="T36" s="1"/>
  <c r="I36"/>
  <c r="O36" s="1"/>
  <c r="U36" s="1"/>
  <c r="N44"/>
  <c r="T44" s="1"/>
  <c r="I44"/>
  <c r="O44" s="1"/>
  <c r="U44" s="1"/>
  <c r="N52"/>
  <c r="T52" s="1"/>
  <c r="I52"/>
  <c r="O52" s="1"/>
  <c r="U52" s="1"/>
  <c r="N31"/>
  <c r="T31" s="1"/>
  <c r="I31"/>
  <c r="O31" s="1"/>
  <c r="U31" s="1"/>
  <c r="N39"/>
  <c r="T39" s="1"/>
  <c r="I39"/>
  <c r="O39" s="1"/>
  <c r="U39" s="1"/>
  <c r="N47"/>
  <c r="T47" s="1"/>
  <c r="I47"/>
  <c r="O47" s="1"/>
  <c r="U47" s="1"/>
  <c r="H9"/>
  <c r="M9"/>
  <c r="S9" s="1"/>
  <c r="H64"/>
  <c r="M64"/>
  <c r="S64" s="1"/>
  <c r="N30"/>
  <c r="T30" s="1"/>
  <c r="I30"/>
  <c r="O30" s="1"/>
  <c r="U30" s="1"/>
  <c r="N38"/>
  <c r="T38" s="1"/>
  <c r="I38"/>
  <c r="O38" s="1"/>
  <c r="U38" s="1"/>
  <c r="N46"/>
  <c r="T46" s="1"/>
  <c r="I46"/>
  <c r="O46" s="1"/>
  <c r="U46" s="1"/>
  <c r="N54"/>
  <c r="T54" s="1"/>
  <c r="I54"/>
  <c r="O54" s="1"/>
  <c r="U54" s="1"/>
  <c r="N29"/>
  <c r="T29" s="1"/>
  <c r="I29"/>
  <c r="O29" s="1"/>
  <c r="U29" s="1"/>
  <c r="N37"/>
  <c r="T37" s="1"/>
  <c r="I37"/>
  <c r="O37" s="1"/>
  <c r="U37" s="1"/>
  <c r="N45"/>
  <c r="T45" s="1"/>
  <c r="I45"/>
  <c r="O45" s="1"/>
  <c r="U45" s="1"/>
  <c r="N53"/>
  <c r="T53" s="1"/>
  <c r="I53"/>
  <c r="O53" s="1"/>
  <c r="U53" s="1"/>
  <c r="H68"/>
  <c r="M68"/>
  <c r="S68" s="1"/>
  <c r="H21"/>
  <c r="M21"/>
  <c r="S21" s="1"/>
  <c r="N73"/>
  <c r="T73" s="1"/>
  <c r="I73"/>
  <c r="O73" s="1"/>
  <c r="U73" s="1"/>
  <c r="N81"/>
  <c r="T81" s="1"/>
  <c r="I81"/>
  <c r="O81" s="1"/>
  <c r="U81" s="1"/>
  <c r="N89"/>
  <c r="T89" s="1"/>
  <c r="I89"/>
  <c r="O89" s="1"/>
  <c r="U89" s="1"/>
  <c r="I98"/>
  <c r="O98" s="1"/>
  <c r="U98" s="1"/>
  <c r="N98"/>
  <c r="T98" s="1"/>
  <c r="N72"/>
  <c r="T72" s="1"/>
  <c r="I72"/>
  <c r="O72" s="1"/>
  <c r="U72" s="1"/>
  <c r="N80"/>
  <c r="T80" s="1"/>
  <c r="I80"/>
  <c r="O80" s="1"/>
  <c r="U80" s="1"/>
  <c r="N88"/>
  <c r="T88" s="1"/>
  <c r="I88"/>
  <c r="O88" s="1"/>
  <c r="U88" s="1"/>
  <c r="N75"/>
  <c r="T75" s="1"/>
  <c r="I75"/>
  <c r="O75" s="1"/>
  <c r="U75" s="1"/>
  <c r="N83"/>
  <c r="T83" s="1"/>
  <c r="I83"/>
  <c r="O83" s="1"/>
  <c r="U83" s="1"/>
  <c r="N91"/>
  <c r="T91" s="1"/>
  <c r="I91"/>
  <c r="O91" s="1"/>
  <c r="U91" s="1"/>
  <c r="I96"/>
  <c r="O96" s="1"/>
  <c r="U96" s="1"/>
  <c r="N96"/>
  <c r="T96" s="1"/>
  <c r="N78"/>
  <c r="T78" s="1"/>
  <c r="I78"/>
  <c r="O78" s="1"/>
  <c r="U78" s="1"/>
  <c r="N86"/>
  <c r="T86" s="1"/>
  <c r="I86"/>
  <c r="O86" s="1"/>
  <c r="U86" s="1"/>
  <c r="N94"/>
  <c r="T94" s="1"/>
  <c r="I94"/>
  <c r="O94" s="1"/>
  <c r="U94" s="1"/>
  <c r="I102"/>
  <c r="O102" s="1"/>
  <c r="U102" s="1"/>
  <c r="N102"/>
  <c r="T102" s="1"/>
  <c r="N123"/>
  <c r="T123" s="1"/>
  <c r="I123"/>
  <c r="O123" s="1"/>
  <c r="U123" s="1"/>
  <c r="N124"/>
  <c r="T124" s="1"/>
  <c r="I124"/>
  <c r="O124" s="1"/>
  <c r="U124" s="1"/>
  <c r="N121"/>
  <c r="T121" s="1"/>
  <c r="I121"/>
  <c r="O121" s="1"/>
  <c r="U121" s="1"/>
  <c r="I112"/>
  <c r="O112" s="1"/>
  <c r="U112" s="1"/>
  <c r="N112"/>
  <c r="T112" s="1"/>
  <c r="I104"/>
  <c r="O104" s="1"/>
  <c r="U104" s="1"/>
  <c r="N104"/>
  <c r="T104" s="1"/>
  <c r="N77"/>
  <c r="T77" s="1"/>
  <c r="I77"/>
  <c r="O77" s="1"/>
  <c r="U77" s="1"/>
  <c r="N85"/>
  <c r="T85" s="1"/>
  <c r="I85"/>
  <c r="O85" s="1"/>
  <c r="U85" s="1"/>
  <c r="N93"/>
  <c r="T93" s="1"/>
  <c r="I93"/>
  <c r="O93" s="1"/>
  <c r="U93" s="1"/>
  <c r="N76"/>
  <c r="T76" s="1"/>
  <c r="I76"/>
  <c r="O76" s="1"/>
  <c r="U76" s="1"/>
  <c r="N84"/>
  <c r="T84" s="1"/>
  <c r="I84"/>
  <c r="O84" s="1"/>
  <c r="U84" s="1"/>
  <c r="N92"/>
  <c r="T92" s="1"/>
  <c r="I92"/>
  <c r="O92" s="1"/>
  <c r="U92" s="1"/>
  <c r="N71"/>
  <c r="T71" s="1"/>
  <c r="I71"/>
  <c r="O71" s="1"/>
  <c r="U71" s="1"/>
  <c r="N79"/>
  <c r="T79" s="1"/>
  <c r="I79"/>
  <c r="O79" s="1"/>
  <c r="U79" s="1"/>
  <c r="N87"/>
  <c r="T87" s="1"/>
  <c r="I87"/>
  <c r="O87" s="1"/>
  <c r="U87" s="1"/>
  <c r="I100"/>
  <c r="O100" s="1"/>
  <c r="U100" s="1"/>
  <c r="N100"/>
  <c r="T100" s="1"/>
  <c r="N74"/>
  <c r="T74" s="1"/>
  <c r="I74"/>
  <c r="O74" s="1"/>
  <c r="U74" s="1"/>
  <c r="N82"/>
  <c r="T82" s="1"/>
  <c r="I82"/>
  <c r="O82" s="1"/>
  <c r="U82" s="1"/>
  <c r="N90"/>
  <c r="T90" s="1"/>
  <c r="I90"/>
  <c r="O90" s="1"/>
  <c r="U90" s="1"/>
  <c r="N122"/>
  <c r="T122" s="1"/>
  <c r="I122"/>
  <c r="O122" s="1"/>
  <c r="U122" s="1"/>
  <c r="N119"/>
  <c r="T119" s="1"/>
  <c r="I119"/>
  <c r="O119" s="1"/>
  <c r="U119" s="1"/>
  <c r="I106"/>
  <c r="O106" s="1"/>
  <c r="U106" s="1"/>
  <c r="N106"/>
  <c r="T106" s="1"/>
  <c r="I108"/>
  <c r="O108" s="1"/>
  <c r="U108" s="1"/>
  <c r="N108"/>
  <c r="T108" s="1"/>
  <c r="N120"/>
  <c r="T120" s="1"/>
  <c r="I120"/>
  <c r="O120" s="1"/>
  <c r="U120" s="1"/>
  <c r="N125"/>
  <c r="T125" s="1"/>
  <c r="I125"/>
  <c r="O125" s="1"/>
  <c r="U125" s="1"/>
  <c r="I110"/>
  <c r="O110" s="1"/>
  <c r="U110" s="1"/>
  <c r="N110"/>
  <c r="T110" s="1"/>
  <c r="Q7" i="13"/>
  <c r="Q9" s="1"/>
  <c r="G6" i="16"/>
  <c r="L6"/>
  <c r="R6" s="1"/>
  <c r="R134" s="1"/>
  <c r="P156" i="12"/>
  <c r="E7" i="13" s="1"/>
  <c r="Q156" i="12"/>
  <c r="F7" i="13" s="1"/>
  <c r="F10" s="1"/>
  <c r="Q135" i="16"/>
  <c r="Q140" s="1"/>
  <c r="F9" i="13" s="1"/>
  <c r="S156" i="12"/>
  <c r="H7" i="13" s="1"/>
  <c r="H10" s="1"/>
  <c r="R151" i="12"/>
  <c r="U156"/>
  <c r="T151"/>
  <c r="S7" i="13"/>
  <c r="S9" s="1"/>
  <c r="F15" l="1"/>
  <c r="E19" i="22" s="1"/>
  <c r="E20" s="1"/>
  <c r="E23" s="1"/>
  <c r="E27" s="1"/>
  <c r="I69" i="16"/>
  <c r="O69" s="1"/>
  <c r="U69" s="1"/>
  <c r="N69"/>
  <c r="T69" s="1"/>
  <c r="I58"/>
  <c r="O58" s="1"/>
  <c r="U58" s="1"/>
  <c r="N58"/>
  <c r="T58" s="1"/>
  <c r="I65"/>
  <c r="O65" s="1"/>
  <c r="U65" s="1"/>
  <c r="N65"/>
  <c r="T65" s="1"/>
  <c r="I57"/>
  <c r="O57" s="1"/>
  <c r="U57" s="1"/>
  <c r="N57"/>
  <c r="T57" s="1"/>
  <c r="I70"/>
  <c r="O70" s="1"/>
  <c r="U70" s="1"/>
  <c r="N70"/>
  <c r="T70" s="1"/>
  <c r="I105"/>
  <c r="O105" s="1"/>
  <c r="U105" s="1"/>
  <c r="N105"/>
  <c r="T105" s="1"/>
  <c r="I107"/>
  <c r="O107" s="1"/>
  <c r="U107" s="1"/>
  <c r="N107"/>
  <c r="T107" s="1"/>
  <c r="I109"/>
  <c r="O109" s="1"/>
  <c r="U109" s="1"/>
  <c r="N109"/>
  <c r="T109" s="1"/>
  <c r="I113"/>
  <c r="O113" s="1"/>
  <c r="U113" s="1"/>
  <c r="N113"/>
  <c r="T113" s="1"/>
  <c r="I111"/>
  <c r="O111" s="1"/>
  <c r="U111" s="1"/>
  <c r="N111"/>
  <c r="T111" s="1"/>
  <c r="N68"/>
  <c r="T68" s="1"/>
  <c r="I68"/>
  <c r="O68" s="1"/>
  <c r="U68" s="1"/>
  <c r="I9"/>
  <c r="O9" s="1"/>
  <c r="U9" s="1"/>
  <c r="N9"/>
  <c r="T9" s="1"/>
  <c r="N15"/>
  <c r="T15" s="1"/>
  <c r="I15"/>
  <c r="O15" s="1"/>
  <c r="U15" s="1"/>
  <c r="N130"/>
  <c r="T130" s="1"/>
  <c r="I130"/>
  <c r="O130" s="1"/>
  <c r="U130" s="1"/>
  <c r="N56"/>
  <c r="T56" s="1"/>
  <c r="I56"/>
  <c r="O56" s="1"/>
  <c r="U56" s="1"/>
  <c r="N17"/>
  <c r="T17" s="1"/>
  <c r="I17"/>
  <c r="O17" s="1"/>
  <c r="U17" s="1"/>
  <c r="I7"/>
  <c r="O7" s="1"/>
  <c r="U7" s="1"/>
  <c r="N7"/>
  <c r="T7" s="1"/>
  <c r="N19"/>
  <c r="T19" s="1"/>
  <c r="I19"/>
  <c r="O19" s="1"/>
  <c r="U19" s="1"/>
  <c r="N21"/>
  <c r="T21" s="1"/>
  <c r="I21"/>
  <c r="O21" s="1"/>
  <c r="U21" s="1"/>
  <c r="I64"/>
  <c r="O64" s="1"/>
  <c r="U64" s="1"/>
  <c r="N64"/>
  <c r="T64" s="1"/>
  <c r="I128"/>
  <c r="O128" s="1"/>
  <c r="U128" s="1"/>
  <c r="N128"/>
  <c r="T128" s="1"/>
  <c r="I11"/>
  <c r="O11" s="1"/>
  <c r="U11" s="1"/>
  <c r="N11"/>
  <c r="T11" s="1"/>
  <c r="I13"/>
  <c r="O13" s="1"/>
  <c r="U13" s="1"/>
  <c r="N13"/>
  <c r="T13" s="1"/>
  <c r="I60"/>
  <c r="O60" s="1"/>
  <c r="U60" s="1"/>
  <c r="N60"/>
  <c r="T60" s="1"/>
  <c r="I23"/>
  <c r="O23" s="1"/>
  <c r="U23" s="1"/>
  <c r="N23"/>
  <c r="T23" s="1"/>
  <c r="N126"/>
  <c r="T126" s="1"/>
  <c r="I126"/>
  <c r="O126" s="1"/>
  <c r="U126" s="1"/>
  <c r="P7" i="13"/>
  <c r="P9" s="1"/>
  <c r="R7"/>
  <c r="R9" s="1"/>
  <c r="O7"/>
  <c r="O9" s="1"/>
  <c r="E10"/>
  <c r="E15" s="1"/>
  <c r="H6" i="16"/>
  <c r="M6"/>
  <c r="S6" s="1"/>
  <c r="S134" s="1"/>
  <c r="R135"/>
  <c r="R140" s="1"/>
  <c r="G9" i="13" s="1"/>
  <c r="D19" i="22" l="1"/>
  <c r="D20" s="1"/>
  <c r="D23" s="1"/>
  <c r="D27" s="1"/>
  <c r="G15" i="13"/>
  <c r="F19" i="22" s="1"/>
  <c r="F20" s="1"/>
  <c r="F23" s="1"/>
  <c r="F27" s="1"/>
  <c r="N6" i="16"/>
  <c r="T6" s="1"/>
  <c r="T134" s="1"/>
  <c r="I6"/>
  <c r="O6" s="1"/>
  <c r="U6" s="1"/>
  <c r="U134" s="1"/>
  <c r="S135"/>
  <c r="S140" s="1"/>
  <c r="H9" i="13" s="1"/>
  <c r="H15" l="1"/>
  <c r="G19" i="22" s="1"/>
  <c r="G20" s="1"/>
  <c r="G23" s="1"/>
  <c r="G27" s="1"/>
  <c r="T135" i="16"/>
  <c r="T140" s="1"/>
  <c r="I9" i="13" s="1"/>
  <c r="U135" i="16"/>
  <c r="U140" s="1"/>
  <c r="I15" i="13" l="1"/>
  <c r="H19" i="22" s="1"/>
  <c r="H20" s="1"/>
  <c r="H23" s="1"/>
  <c r="H27" s="1"/>
  <c r="J15" i="13"/>
  <c r="I19" i="22" s="1"/>
  <c r="I20" s="1"/>
  <c r="I23" s="1"/>
  <c r="I27" s="1"/>
</calcChain>
</file>

<file path=xl/sharedStrings.xml><?xml version="1.0" encoding="utf-8"?>
<sst xmlns="http://schemas.openxmlformats.org/spreadsheetml/2006/main" count="1175" uniqueCount="698">
  <si>
    <t>CO 3</t>
  </si>
  <si>
    <t>CO 4</t>
  </si>
  <si>
    <t>CO 5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</si>
  <si>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</si>
  <si>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</si>
  <si>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</si>
  <si>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</si>
  <si>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</si>
  <si>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</si>
  <si>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</si>
  <si>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(Threshold Goal:70%)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</si>
  <si>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</si>
  <si>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</si>
  <si>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</si>
  <si>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</si>
  <si>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</si>
  <si>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</si>
  <si>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</si>
  <si>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</si>
  <si>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</si>
  <si>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</si>
  <si>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</si>
  <si>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</si>
  <si>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CO1</t>
  </si>
  <si>
    <t>CO2</t>
  </si>
  <si>
    <t>CO3</t>
  </si>
  <si>
    <t>CO4</t>
  </si>
  <si>
    <t>Note: Mapping in terms of Slight (1), Moderate(2), Good(3) and Excellent(4) levels and COs need not map all POS</t>
  </si>
  <si>
    <t>leve</t>
  </si>
  <si>
    <t>Avg. COs attained in %</t>
  </si>
  <si>
    <t>Subject Code :</t>
  </si>
  <si>
    <t>10ME64</t>
  </si>
  <si>
    <r>
      <t>Title:</t>
    </r>
    <r>
      <rPr>
        <sz val="11"/>
        <color indexed="8"/>
        <rFont val="Calibri"/>
        <family val="2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</si>
  <si>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</si>
  <si>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</si>
  <si>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</si>
  <si>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</si>
  <si>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I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</si>
  <si>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</si>
  <si>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</si>
  <si>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</si>
  <si>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</si>
  <si>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</si>
  <si>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</si>
  <si>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</si>
  <si>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</si>
  <si>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</si>
  <si>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</si>
  <si>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</si>
  <si>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</si>
  <si>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</si>
  <si>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</si>
  <si>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</si>
  <si>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</si>
  <si>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</si>
  <si>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</si>
  <si>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</si>
  <si>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</si>
  <si>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</si>
  <si>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</si>
  <si>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</si>
  <si>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</si>
  <si>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</si>
  <si>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</si>
  <si>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</si>
  <si>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</si>
  <si>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</si>
  <si>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</si>
  <si>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</si>
  <si>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</si>
  <si>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</si>
  <si>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</si>
  <si>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</si>
  <si>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</si>
  <si>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</si>
  <si>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</si>
  <si>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</si>
  <si>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</si>
  <si>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</si>
  <si>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</si>
  <si>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</si>
  <si>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</si>
  <si>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</si>
  <si>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</si>
  <si>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</si>
  <si>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</si>
  <si>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</si>
  <si>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</si>
  <si>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</si>
  <si>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</si>
  <si>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</si>
  <si>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</si>
  <si>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</si>
  <si>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</si>
  <si>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</si>
  <si>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</si>
  <si>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</si>
  <si>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</si>
  <si>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</si>
  <si>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</si>
  <si>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</si>
  <si>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</si>
  <si>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</si>
  <si>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</si>
  <si>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</si>
  <si>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</si>
  <si>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</si>
  <si>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</si>
  <si>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</si>
  <si>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</si>
  <si>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</si>
  <si>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</si>
  <si>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</si>
  <si>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</si>
  <si>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</si>
  <si>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</si>
  <si>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</si>
  <si>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</si>
  <si>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</si>
  <si>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</si>
  <si>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</si>
  <si>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</si>
  <si>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</si>
  <si>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</si>
  <si>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</si>
  <si>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</si>
  <si>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</si>
  <si>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</si>
  <si>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</si>
  <si>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</si>
  <si>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</si>
  <si>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</si>
  <si>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</si>
  <si>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</si>
  <si>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</si>
  <si>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</si>
  <si>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</si>
  <si>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</si>
  <si>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</si>
  <si>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</si>
  <si>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</si>
  <si>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</si>
  <si>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</si>
  <si>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</si>
  <si>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</si>
  <si>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</si>
  <si>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</si>
  <si>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</si>
  <si>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</si>
  <si>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</si>
  <si>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Attainment</t>
  </si>
  <si>
    <t>Absentees</t>
  </si>
  <si>
    <t>CO 1</t>
  </si>
  <si>
    <t>CO 2</t>
  </si>
  <si>
    <t>Acharya Institute of Technology</t>
  </si>
  <si>
    <t>Department of Computer Science and Engineering</t>
  </si>
  <si>
    <t>Name of the student</t>
  </si>
  <si>
    <t>USN</t>
  </si>
  <si>
    <t>II INTERNALS</t>
  </si>
  <si>
    <t>PART A</t>
  </si>
  <si>
    <t>PART B</t>
  </si>
  <si>
    <t>III INTERNALS</t>
  </si>
  <si>
    <t>Sl. No.</t>
  </si>
  <si>
    <t>I INTERNALS</t>
  </si>
  <si>
    <t>VI Semester C Section Test marks for Even Sem 2013-14</t>
  </si>
  <si>
    <t>Department of Mechanical Engineering</t>
  </si>
  <si>
    <t>Sapthagiri College of Engineering</t>
  </si>
  <si>
    <t>Mechanics of Materials</t>
  </si>
  <si>
    <t>III Semester B Section Test marks for ODD Sem 2017-18</t>
  </si>
  <si>
    <t>CO5</t>
  </si>
  <si>
    <t>II</t>
  </si>
  <si>
    <t>III</t>
  </si>
  <si>
    <t>ATTAINMENT</t>
  </si>
  <si>
    <t>ATTAINMENT (%)</t>
  </si>
  <si>
    <t>Y OR N</t>
  </si>
  <si>
    <t>NO OF Y</t>
  </si>
  <si>
    <t>IA MARKS ATTAINMENT</t>
  </si>
  <si>
    <t>Assignment ATTAINMENT</t>
  </si>
  <si>
    <t>AVARAGE</t>
  </si>
  <si>
    <t>EXAM ATTAINMENT</t>
  </si>
  <si>
    <t>TARGET: 70% OF STUDENTS TO SCORE 40% and ABOVE</t>
  </si>
  <si>
    <t>ASSIGNMENT ATTAINMENT (%)</t>
  </si>
  <si>
    <t>TARGET: 90% OF STUDENTS TO SCORE 80% and ABOVE</t>
  </si>
  <si>
    <t>TARGET: 70% ATTAINMENT</t>
  </si>
  <si>
    <t>EXAM MARKS OBTAINED(same for all COs)</t>
  </si>
  <si>
    <t>ATTAINMENT of COs</t>
  </si>
  <si>
    <t>ASSIGNMEENT  MARKS ATTAINMENT</t>
  </si>
  <si>
    <t>Equal weigtage to TEST, ASSIGNMENT &amp; EXAM MARKS</t>
  </si>
  <si>
    <t>SEE</t>
  </si>
  <si>
    <t>CIE</t>
  </si>
  <si>
    <t>50% Weightage each for CIE and SEE</t>
  </si>
  <si>
    <t>OR</t>
  </si>
  <si>
    <t>CIE: AVG OF TEST &amp; ASSIGNMENT</t>
  </si>
  <si>
    <t>SAMPLE</t>
  </si>
  <si>
    <t>40% Weightage  for CIE and 60% for SEE</t>
  </si>
  <si>
    <t>graph</t>
  </si>
  <si>
    <t>SEE- Exam marks is same for all COs of that subject</t>
  </si>
  <si>
    <t>Target may be same or different for different CO</t>
  </si>
  <si>
    <t>tough subject</t>
  </si>
  <si>
    <t>easy subject</t>
  </si>
  <si>
    <t>Target may be different for different subjects, theritical/problematic subject, ex</t>
  </si>
  <si>
    <t>DIRECT ASSESSMENT METHOD</t>
  </si>
  <si>
    <t>FOR Any clarification contact ME HOD</t>
  </si>
  <si>
    <t>EXTERNAL EXAM</t>
  </si>
  <si>
    <t>ASSIGNMENT'S</t>
  </si>
  <si>
    <t>CO6</t>
  </si>
  <si>
    <t>CO's  TOTAL</t>
  </si>
  <si>
    <t xml:space="preserve">TOTAL NO OF STUDENTS </t>
  </si>
  <si>
    <t>TARGET PERCENTAGE</t>
  </si>
  <si>
    <t xml:space="preserve">II </t>
  </si>
  <si>
    <t xml:space="preserve"> </t>
  </si>
  <si>
    <t>CO's</t>
  </si>
  <si>
    <t>IV</t>
  </si>
  <si>
    <t>V</t>
  </si>
  <si>
    <t>%</t>
  </si>
  <si>
    <t>MAXIMUM MARKS IN EXAM</t>
  </si>
  <si>
    <t>EXAMINATION  ATTAINMENT (%)</t>
  </si>
  <si>
    <t>EXAMINATION MARKS ATTAINMENT</t>
  </si>
  <si>
    <t>CO'S</t>
  </si>
  <si>
    <t>ENTER THE CO'S FOR THE RESPECTIVE INTERNAL WHICH YOU HAVE ASKED</t>
  </si>
  <si>
    <t>ENTER THE MAXIMUM MARKS GIVEN TO EACH CO IN THE MARKS CELL</t>
  </si>
  <si>
    <t>ENTER THE MARKS SCORED BY THE STUDENTS BELOW RESPECTIVE CO</t>
  </si>
  <si>
    <t>ENTER THE PARAMETERS ASKED ( TOTAL STRENGTH, Assign target percentage…)</t>
  </si>
  <si>
    <t>ASSIGN TARGET PERCENTAGE</t>
  </si>
  <si>
    <t>IA TEST TARGET PERCENTAGE</t>
  </si>
  <si>
    <t>SEE(EXAM)  TARGET PERCENTAGE</t>
  </si>
  <si>
    <t>UNIT TEST</t>
  </si>
  <si>
    <t>INDIRECT ASSESSMENT METHOD for CO- COURSE END SURVEY</t>
  </si>
  <si>
    <r>
      <t xml:space="preserve">Ratings 0-5 by </t>
    </r>
    <r>
      <rPr>
        <b/>
        <sz val="11"/>
        <color indexed="36"/>
        <rFont val="Arial"/>
        <family val="2"/>
      </rPr>
      <t>Number of students</t>
    </r>
  </si>
  <si>
    <t>out of 5</t>
  </si>
  <si>
    <t>CO.No</t>
  </si>
  <si>
    <t>CO Description</t>
  </si>
  <si>
    <t>Course Exit survey questions</t>
  </si>
  <si>
    <t>weightage avarage</t>
  </si>
  <si>
    <t>% attainment</t>
  </si>
  <si>
    <t>CO's Count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</si>
  <si>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</si>
  <si>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</si>
  <si>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</si>
  <si>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</si>
  <si>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</si>
  <si>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</si>
  <si>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</si>
  <si>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</si>
  <si>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Timestamp</t>
  </si>
  <si>
    <t/>
  </si>
  <si>
    <t>SAPTHAGIRI COLLEGE OF ENGINEERING, BENGALURU - 57.</t>
  </si>
  <si>
    <t xml:space="preserve"> CO-PO ATTAINMENT (ODD SEM. 2017-18)</t>
  </si>
  <si>
    <t>I  CO Attainment</t>
  </si>
  <si>
    <t>A: Direct assessment (80%)-Tests, Assignment, Examination</t>
  </si>
  <si>
    <t>B: Indirect assessment (20%)-Course end survey</t>
  </si>
  <si>
    <t>Sample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</si>
  <si>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</si>
  <si>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</si>
  <si>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</si>
  <si>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</si>
  <si>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</si>
  <si>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</si>
  <si>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</si>
  <si>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</si>
  <si>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</si>
  <si>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</si>
  <si>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YES</t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</si>
  <si>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</si>
  <si>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</si>
  <si>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</si>
  <si>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</si>
  <si>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</si>
  <si>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</si>
  <si>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</si>
  <si>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</si>
  <si>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</si>
  <si>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</si>
  <si>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</si>
  <si>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</si>
  <si>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</si>
  <si>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Mapping of Course outcomes (COs) and Program Outcomes (POs)</t>
  </si>
  <si>
    <t>PSO1</t>
  </si>
  <si>
    <t>PSO2</t>
  </si>
  <si>
    <t>CO-6</t>
  </si>
  <si>
    <t>CO %
DIRECT</t>
  </si>
  <si>
    <t>PSO'S</t>
  </si>
  <si>
    <t>AVG</t>
  </si>
  <si>
    <r>
      <t>Note:</t>
    </r>
    <r>
      <rPr>
        <sz val="14"/>
        <color indexed="8"/>
        <rFont val="Times New Roman"/>
        <family val="1"/>
      </rPr>
      <t xml:space="preserve">  1 = Slight   2 = Moderate    3 = Good      4 = Excellent</t>
    </r>
  </si>
  <si>
    <t>CO %
INDIRECT</t>
  </si>
  <si>
    <t>Target for next academic year 2018-2019:   75%</t>
  </si>
  <si>
    <t>2017-2018 Target: 70%</t>
  </si>
  <si>
    <t>AMAN CHADHA</t>
  </si>
  <si>
    <t>KARTHIK K</t>
  </si>
  <si>
    <t>MANOJ G</t>
  </si>
  <si>
    <t>PRAJWAL S</t>
  </si>
  <si>
    <t>SOMYA KUMARI</t>
  </si>
  <si>
    <t>1SG17IS001</t>
  </si>
  <si>
    <t>1SG17IS002</t>
  </si>
  <si>
    <t>1SG17IS004</t>
  </si>
  <si>
    <t>1SG17IS007</t>
  </si>
  <si>
    <t>1SG17IS009</t>
  </si>
  <si>
    <t>1SG17IS010</t>
  </si>
  <si>
    <t>1SG17IS015</t>
  </si>
  <si>
    <t>1SG17IS018</t>
  </si>
  <si>
    <t>1SG17IS020</t>
  </si>
  <si>
    <t>1SG17IS026</t>
  </si>
  <si>
    <t>1SG17IS027</t>
  </si>
  <si>
    <t>1SG17IS028</t>
  </si>
  <si>
    <t>1SG17IS031</t>
  </si>
  <si>
    <t>1SG17IS033</t>
  </si>
  <si>
    <t>1SG17IS035</t>
  </si>
  <si>
    <t>1SG17IS037</t>
  </si>
  <si>
    <t>1SG17IS039</t>
  </si>
  <si>
    <t>1SG17IS042</t>
  </si>
  <si>
    <t>1SG17IS043</t>
  </si>
  <si>
    <t>1SG17IS044</t>
  </si>
  <si>
    <t>1SG17IS052</t>
  </si>
  <si>
    <t>1SG17IS056</t>
  </si>
  <si>
    <t>1SG17IS061</t>
  </si>
  <si>
    <t>1SG17IS064</t>
  </si>
  <si>
    <t>1SG17IS065</t>
  </si>
  <si>
    <t>1SG17IS070</t>
  </si>
  <si>
    <t>1SG17IS071</t>
  </si>
  <si>
    <t>1SG17IS079</t>
  </si>
  <si>
    <t>1SG17IS081</t>
  </si>
  <si>
    <t>1SG17IS083</t>
  </si>
  <si>
    <t>1SG17IS084</t>
  </si>
  <si>
    <t>1SG17IS085</t>
  </si>
  <si>
    <t>1SG17IS087</t>
  </si>
  <si>
    <t>1SG17IS088</t>
  </si>
  <si>
    <t>1SG17IS091</t>
  </si>
  <si>
    <t>1SG17IS092</t>
  </si>
  <si>
    <t>1SG17IS093</t>
  </si>
  <si>
    <t>1SG17IS097</t>
  </si>
  <si>
    <t>1SG17IS098</t>
  </si>
  <si>
    <t>1SG17IS101</t>
  </si>
  <si>
    <t>1SG17IS106</t>
  </si>
  <si>
    <t>Gain the knowledge about fundamentals of Modern Physics and Quantum Mechanics, applying to wave mechanics.</t>
  </si>
  <si>
    <r>
      <t xml:space="preserve">Are you able to </t>
    </r>
    <r>
      <rPr>
        <sz val="12"/>
        <color indexed="8"/>
        <rFont val="Times New Roman"/>
        <family val="1"/>
      </rPr>
      <t>gain the knowledge about fundamentals of Modern Physics and Quantum Mechanics, applying to wave mechanics?</t>
    </r>
  </si>
  <si>
    <t>Discriminate the conductivity of conductors, semiconductors and super conductors based on Quantum theory.</t>
  </si>
  <si>
    <r>
      <t>Are you able to</t>
    </r>
    <r>
      <rPr>
        <sz val="12"/>
        <color indexed="8"/>
        <rFont val="Times New Roman"/>
        <family val="1"/>
      </rPr>
      <t xml:space="preserve"> discriminate the conductivity of conductors, semiconductors and super conductors based on quantum theory?</t>
    </r>
  </si>
  <si>
    <t xml:space="preserve">Impart the knowledge about the basic principles and classification of Laser and Optical fibers, their uses in various fields. </t>
  </si>
  <si>
    <r>
      <t>Are you able to</t>
    </r>
    <r>
      <rPr>
        <sz val="12"/>
        <color indexed="8"/>
        <rFont val="Times New Roman"/>
        <family val="1"/>
      </rPr>
      <t xml:space="preserve"> impart the knowledge about the basic principles and classification of Laser and Optical fibers, their uses in various fields?</t>
    </r>
  </si>
  <si>
    <t>Differentiate the crystal systems, properties and crystal structure using XRD</t>
  </si>
  <si>
    <r>
      <t>Are you able to</t>
    </r>
    <r>
      <rPr>
        <sz val="12"/>
        <color indexed="8"/>
        <rFont val="Times New Roman"/>
        <family val="1"/>
      </rPr>
      <t xml:space="preserve"> differentiate the crystal systems, properties and crystal structure using XRD?</t>
    </r>
  </si>
  <si>
    <t>Discuss the formation of Shock waves and change in flow properties across it and its uses.</t>
  </si>
  <si>
    <r>
      <t>Are you able to</t>
    </r>
    <r>
      <rPr>
        <sz val="12"/>
        <color indexed="8"/>
        <rFont val="Times New Roman"/>
        <family val="1"/>
      </rPr>
      <t xml:space="preserve"> discuss the formation of shock waves and change in flow properties across it and its uses?</t>
    </r>
  </si>
  <si>
    <t xml:space="preserve">Know the processing and characterization of nanomaterials, their properties and applications. </t>
  </si>
  <si>
    <r>
      <t>Are you able to</t>
    </r>
    <r>
      <rPr>
        <sz val="12"/>
        <color indexed="8"/>
        <rFont val="Times New Roman"/>
        <family val="1"/>
      </rPr>
      <t xml:space="preserve"> know the processing and characterization of Nanomaterials, their properties and applications?</t>
    </r>
  </si>
  <si>
    <t>NAME:</t>
  </si>
  <si>
    <t>USN:</t>
  </si>
  <si>
    <t>CO 1:Are you able to gain the knowledge about fundamentals of Modern Physics and Quantum Mechanics, applying to wave mechanics?</t>
  </si>
  <si>
    <t>CO 2: Are you able to discriminate the conductivity of conductors, semiconductors and super conductors based on quantum theory?</t>
  </si>
  <si>
    <t>CO 3: Are you able to impart the knowledge about the basic principles and classification of Laser and Optical fibers, their uses in various fields?</t>
  </si>
  <si>
    <t>CO 4: Are you able to differentiate the crystal systems, properties and crystal structure using XRD?</t>
  </si>
  <si>
    <t>CO 5: Are you able to discuss the formation of shock waves and change in flow properties across it and its uses?</t>
  </si>
  <si>
    <t>CO 6: Are you able to know the processing and characterization of Nano materials, their properties and applications?</t>
  </si>
  <si>
    <t>DEVARAJA Reddy</t>
  </si>
  <si>
    <t>1SG16PgJ01</t>
  </si>
  <si>
    <t>Saaqeba Sabha.R</t>
  </si>
  <si>
    <t>Shreyas</t>
  </si>
  <si>
    <t>1sg17is095</t>
  </si>
  <si>
    <t>Yash Roy</t>
  </si>
  <si>
    <t>Isg17is107</t>
  </si>
  <si>
    <t>Sangeetha k.v</t>
  </si>
  <si>
    <t>Nisha Narayan Hegde</t>
  </si>
  <si>
    <t>Samatha.S</t>
  </si>
  <si>
    <t>Sachin N</t>
  </si>
  <si>
    <t>Sonali Gupta</t>
  </si>
  <si>
    <t>1SG17IS099</t>
  </si>
  <si>
    <t>Rohan</t>
  </si>
  <si>
    <t>1sg17is078</t>
  </si>
  <si>
    <t xml:space="preserve">Priya kumari </t>
  </si>
  <si>
    <t xml:space="preserve">1SG17IS067 </t>
  </si>
  <si>
    <t>Shraeya k</t>
  </si>
  <si>
    <t xml:space="preserve">Sukanya Rani </t>
  </si>
  <si>
    <t>Shoaib Ahmed</t>
  </si>
  <si>
    <t>Sangeetha S</t>
  </si>
  <si>
    <t>Shashank S</t>
  </si>
  <si>
    <t>Prakruthi K</t>
  </si>
  <si>
    <t>Puneeth S</t>
  </si>
  <si>
    <t>Shrunga K S</t>
  </si>
  <si>
    <t>1sg17is096</t>
  </si>
  <si>
    <t>Kirti Jagnani</t>
  </si>
  <si>
    <t>Chethana. R</t>
  </si>
  <si>
    <t>Arpita.Prakash.Paramaj</t>
  </si>
  <si>
    <t>1sg17is012</t>
  </si>
  <si>
    <t>Anil Kumar R</t>
  </si>
  <si>
    <t>Aditya n</t>
  </si>
  <si>
    <t>1sg17is003</t>
  </si>
  <si>
    <t>Abhilash P</t>
  </si>
  <si>
    <t>Harshitha.N.S</t>
  </si>
  <si>
    <t>Madhu M</t>
  </si>
  <si>
    <t>1sg17is047</t>
  </si>
  <si>
    <t>Aishwarya A</t>
  </si>
  <si>
    <t>Deepthi N Prasad</t>
  </si>
  <si>
    <t xml:space="preserve">Biradar swati </t>
  </si>
  <si>
    <t xml:space="preserve">MANOJ G </t>
  </si>
  <si>
    <t xml:space="preserve">1SG17IS051 </t>
  </si>
  <si>
    <t>Manjunath k</t>
  </si>
  <si>
    <t xml:space="preserve">1sg17is049 </t>
  </si>
  <si>
    <t>Jayashankar. M</t>
  </si>
  <si>
    <t xml:space="preserve">Kavya </t>
  </si>
  <si>
    <t xml:space="preserve">1SG17ISO41 </t>
  </si>
  <si>
    <t>Esther J</t>
  </si>
  <si>
    <t>Ashritha.M</t>
  </si>
  <si>
    <t>Akshay P</t>
  </si>
  <si>
    <t>1sg17is008</t>
  </si>
  <si>
    <t>Sahana H S</t>
  </si>
  <si>
    <t>Kishore Kumar A</t>
  </si>
  <si>
    <t xml:space="preserve">PURUSHOTHAM M </t>
  </si>
  <si>
    <t xml:space="preserve">Arpita Saxena </t>
  </si>
  <si>
    <t xml:space="preserve">1SG17IS013 </t>
  </si>
  <si>
    <t>Sneha.R</t>
  </si>
  <si>
    <t>Vidya D</t>
  </si>
  <si>
    <t>Chandana. T. H</t>
  </si>
  <si>
    <t xml:space="preserve">1SG17IS022 </t>
  </si>
  <si>
    <t>Sahana.R</t>
  </si>
  <si>
    <t>Meghana S M</t>
  </si>
  <si>
    <t>Charan r</t>
  </si>
  <si>
    <t>1sg17is072</t>
  </si>
  <si>
    <t>Arahanth</t>
  </si>
  <si>
    <t>1sg17is059</t>
  </si>
  <si>
    <t>Bharathi G,R</t>
  </si>
  <si>
    <t xml:space="preserve">Deepak k </t>
  </si>
  <si>
    <t>Himanshu Mohan Singh</t>
  </si>
  <si>
    <t>Prajna b kharvi</t>
  </si>
  <si>
    <t xml:space="preserve">Nishant Bana </t>
  </si>
  <si>
    <t xml:space="preserve">1sg17is057 </t>
  </si>
  <si>
    <t>Shreevadan K</t>
  </si>
  <si>
    <t>1sg17is094</t>
  </si>
  <si>
    <t>Akshay Kumar</t>
  </si>
  <si>
    <t>Prajwala. K</t>
  </si>
  <si>
    <t xml:space="preserve">Harshitha S </t>
  </si>
  <si>
    <t>1sg17is034</t>
  </si>
  <si>
    <t>Jahnavi.G</t>
  </si>
  <si>
    <t>Divya j</t>
  </si>
  <si>
    <t>1sg17is030</t>
  </si>
  <si>
    <t>keerthan Sai G</t>
  </si>
  <si>
    <t>Manoj A</t>
  </si>
  <si>
    <t>1sg17is050</t>
  </si>
  <si>
    <t>Bhoomika s</t>
  </si>
  <si>
    <t>1sg17is019</t>
  </si>
  <si>
    <t>A T Shweta</t>
  </si>
  <si>
    <t>Chandan Kumar r</t>
  </si>
  <si>
    <t>1sg17is021</t>
  </si>
  <si>
    <t>No of graded " 1"</t>
  </si>
  <si>
    <t>No of graded " 2"</t>
  </si>
  <si>
    <t>No of graded " 3"</t>
  </si>
  <si>
    <t>No of graded " 4"</t>
  </si>
  <si>
    <t>No of graded " 5"</t>
  </si>
  <si>
    <t>1,2,9</t>
  </si>
  <si>
    <t>1,2</t>
  </si>
  <si>
    <t>Department of Physics</t>
  </si>
  <si>
    <t>Sub Code: 17PHY22</t>
  </si>
  <si>
    <t>Sub: ENGINEERING PHYSICS</t>
  </si>
  <si>
    <t xml:space="preserve">Class: IS 'C' &amp; 'D' Sec </t>
  </si>
  <si>
    <t>CO ATTAINMENT CHART 2017-2018 17PHY22</t>
  </si>
  <si>
    <t>DEPARTMENT OF PHYSICS</t>
  </si>
  <si>
    <t>SEM &amp; SEC: 1ST IS C &amp; D SEC</t>
  </si>
  <si>
    <t>Subject: ENGINEERING PHYSICS</t>
  </si>
  <si>
    <r>
      <t xml:space="preserve">Subject Code: </t>
    </r>
    <r>
      <rPr>
        <b/>
        <sz val="12"/>
        <color indexed="8"/>
        <rFont val="Arial"/>
        <family val="2"/>
      </rPr>
      <t>17PHY22</t>
    </r>
  </si>
  <si>
    <t>NAME OF THE FACULTY : SHASHIKALA B S &amp; KESHAVAMURTHY K</t>
  </si>
  <si>
    <t>ABHIJITH N</t>
  </si>
  <si>
    <t>ABHISHEK. K</t>
  </si>
  <si>
    <t>ABHISHEK N</t>
  </si>
  <si>
    <t>ADITYA P THAKKER</t>
  </si>
  <si>
    <t>ADITYA U</t>
  </si>
  <si>
    <t>AISHWARYA G</t>
  </si>
  <si>
    <t>AKHIL SINGH</t>
  </si>
  <si>
    <t>ANJALI V JAKATI</t>
  </si>
  <si>
    <t>ANJAN  O</t>
  </si>
  <si>
    <t>ANKIT PRIYAM</t>
  </si>
  <si>
    <t>ANKIT SHIVHARE</t>
  </si>
  <si>
    <t>ANN NILEENA HENRY C</t>
  </si>
  <si>
    <t>ANU PRIYE</t>
  </si>
  <si>
    <t>APOORVA G A</t>
  </si>
  <si>
    <t>ARCHANA B.S</t>
  </si>
  <si>
    <t>ASHWANI GUPTA</t>
  </si>
  <si>
    <t>ASHWIN V</t>
  </si>
  <si>
    <t>B NIKHILESHWAR REDDY</t>
  </si>
  <si>
    <t>BHAVYA R</t>
  </si>
  <si>
    <t>BHOOMIKA J</t>
  </si>
  <si>
    <t>BINDU B</t>
  </si>
  <si>
    <t>BIPUL KUMAR</t>
  </si>
  <si>
    <t>C S ADITH KIRAN</t>
  </si>
  <si>
    <t>CHANDANA D L</t>
  </si>
  <si>
    <t>CHANNA BASAVA</t>
  </si>
  <si>
    <t>CHARITHA B M</t>
  </si>
  <si>
    <t>CHIRAG S</t>
  </si>
  <si>
    <t>CHITHRA K</t>
  </si>
  <si>
    <t>DARSHAN C</t>
  </si>
  <si>
    <t>DHARMKIRTI KUMAR</t>
  </si>
  <si>
    <t>DILIP.V</t>
  </si>
  <si>
    <t>DIVYA B</t>
  </si>
  <si>
    <t>DIVYA R</t>
  </si>
  <si>
    <t>GEETHA  M</t>
  </si>
  <si>
    <t>GIRISH S</t>
  </si>
  <si>
    <t>GOUTHAM M</t>
  </si>
  <si>
    <t>HARISH C</t>
  </si>
  <si>
    <t>HARSHA K B</t>
  </si>
  <si>
    <t>HARSHITHA L</t>
  </si>
  <si>
    <t>HIMANSHU SHEKHAR</t>
  </si>
  <si>
    <t>HIMANSHU TIWARI</t>
  </si>
  <si>
    <t>AKSHAYA K</t>
  </si>
  <si>
    <t>KANAKA LAKSHMI A</t>
  </si>
  <si>
    <t>KANNIKA HEGDE</t>
  </si>
  <si>
    <t>KAVYASHREE G S</t>
  </si>
  <si>
    <t>KIRAN R</t>
  </si>
  <si>
    <t>KOSLENDER SINGH</t>
  </si>
  <si>
    <t>KOTHOJU SRIDHAR CHARY</t>
  </si>
  <si>
    <t>KOUSALYA S</t>
  </si>
  <si>
    <t>KOUSHALYA D</t>
  </si>
  <si>
    <t>KUMARI NEHA</t>
  </si>
  <si>
    <t>LAVANYA M L</t>
  </si>
  <si>
    <t>LINGARAJU L</t>
  </si>
  <si>
    <t>MANJUNATH NAIK N</t>
  </si>
  <si>
    <t>MANUN RAJ SINGH</t>
  </si>
  <si>
    <t>MEGHANA  A  S</t>
  </si>
  <si>
    <t>MOHAMMED SHAHID</t>
  </si>
  <si>
    <t>MOHAN VERMA K</t>
  </si>
  <si>
    <t xml:space="preserve">
MOHIT SHARMA
</t>
  </si>
  <si>
    <t>MOTILAL</t>
  </si>
  <si>
    <t>NAYANA H J</t>
  </si>
  <si>
    <t>NEHA S</t>
  </si>
  <si>
    <t>NIDA SULTHANA N</t>
  </si>
  <si>
    <t>NIKHIL R.A</t>
  </si>
  <si>
    <t>NISHAL KUMAR TIWARI</t>
  </si>
  <si>
    <t>NISHANT KUMAR</t>
  </si>
  <si>
    <t>NIVEDITHA M</t>
  </si>
  <si>
    <t>NIVEDITHA S</t>
  </si>
  <si>
    <t>PAVITHRAJ</t>
  </si>
  <si>
    <t>PAVITRA</t>
  </si>
  <si>
    <t>POOJA R</t>
  </si>
  <si>
    <t>POOJA S BHAT</t>
  </si>
  <si>
    <t>PRAJWAL K</t>
  </si>
  <si>
    <t>PRASHANT RAJPUT</t>
  </si>
  <si>
    <t>PRASHANT SRIVASTAVA</t>
  </si>
  <si>
    <t>PRATEEK KUMAR THAKUR</t>
  </si>
  <si>
    <t>PRATHIBHA K</t>
  </si>
  <si>
    <t>PREMA K S</t>
  </si>
  <si>
    <t>PRIYADARSHINI C</t>
  </si>
  <si>
    <t>PRUTHVI R</t>
  </si>
  <si>
    <t>REKHA R</t>
  </si>
  <si>
    <t>RAJKUMAR</t>
  </si>
  <si>
    <t>RAKSHA G R</t>
  </si>
  <si>
    <t>RANJAN S</t>
  </si>
  <si>
    <t>RANJITH GOWDA B</t>
  </si>
  <si>
    <t>RAVI C</t>
  </si>
  <si>
    <t>SAI SIDDHARTH M</t>
  </si>
  <si>
    <t>SANDHYA V</t>
  </si>
  <si>
    <t>SANDHYA Y G</t>
  </si>
  <si>
    <t>SANJANA  A S</t>
  </si>
  <si>
    <t>SANJAY KUMAR B N</t>
  </si>
  <si>
    <t>SANJAY KUMAR L</t>
  </si>
  <si>
    <t>SHASHANK H S</t>
  </si>
  <si>
    <t>SHASHANK SHEKHAR</t>
  </si>
  <si>
    <t>SHASHIKANT KUMAR</t>
  </si>
  <si>
    <t>SHRISH JHA</t>
  </si>
  <si>
    <t>SHUBHAM KUMAR</t>
  </si>
  <si>
    <t>SHUBHAM KUMAR N</t>
  </si>
  <si>
    <t>SHUBHAM KUMAR MISHRA</t>
  </si>
  <si>
    <t>SMITHA B BIRADAR</t>
  </si>
  <si>
    <t>SONAM KUMARI</t>
  </si>
  <si>
    <t>SHUBHAM SHEKAR PANDEY</t>
  </si>
  <si>
    <t>SUKANYA KRISHNA POOJARI</t>
  </si>
  <si>
    <t>SUMAIYA I</t>
  </si>
  <si>
    <t>SUMALATHA N</t>
  </si>
  <si>
    <t>USHA KIRAN S</t>
  </si>
  <si>
    <t>VARSHINI NISHNAVI R SHETTY</t>
  </si>
  <si>
    <t>VARSHINI N</t>
  </si>
  <si>
    <t>VEERESH M</t>
  </si>
  <si>
    <t>VIKAS KASHYAP</t>
  </si>
  <si>
    <t>VINAYAKA L S</t>
  </si>
  <si>
    <t>RAMYA SK JADAV</t>
  </si>
  <si>
    <t>1SG15EC001</t>
  </si>
  <si>
    <t>1SG15EC002</t>
  </si>
  <si>
    <t>1SG15EC003</t>
  </si>
  <si>
    <t>1SG15EC004</t>
  </si>
  <si>
    <t>1SG15EC005</t>
  </si>
  <si>
    <t>1SG15EC006</t>
  </si>
  <si>
    <t>1SG15EC007</t>
  </si>
  <si>
    <t>1SG15EC008</t>
  </si>
  <si>
    <t>1SG15EC009</t>
  </si>
  <si>
    <t>1SG15EC010</t>
  </si>
  <si>
    <t>1SG15EC011</t>
  </si>
  <si>
    <t>1SG15EC012</t>
  </si>
  <si>
    <t>1SG15EC013</t>
  </si>
  <si>
    <t>1SG15EC014</t>
  </si>
  <si>
    <t>1SG15EC015</t>
  </si>
  <si>
    <t>1SG15EC016</t>
  </si>
  <si>
    <t>1SG15EC017</t>
  </si>
  <si>
    <t>1SG15EC018</t>
  </si>
  <si>
    <t>1SG15EC019</t>
  </si>
  <si>
    <t>1SG15EC020</t>
  </si>
  <si>
    <t>1SG15EC021</t>
  </si>
  <si>
    <t>1SG15EC022</t>
  </si>
  <si>
    <t>1SG15EC023</t>
  </si>
  <si>
    <t>1SG15EC024</t>
  </si>
  <si>
    <t>1SG15EC025</t>
  </si>
  <si>
    <t>1SG15EC026</t>
  </si>
  <si>
    <t>1SG15EC027</t>
  </si>
  <si>
    <t>1SG15EC028</t>
  </si>
  <si>
    <t>1SG15EC029</t>
  </si>
  <si>
    <t>1SG15EC030</t>
  </si>
  <si>
    <t>1SG15EC031</t>
  </si>
  <si>
    <t>1SG15EC032</t>
  </si>
  <si>
    <t>1SG15EC033</t>
  </si>
  <si>
    <t>1SG15EC034</t>
  </si>
  <si>
    <t>1SG15EC035</t>
  </si>
  <si>
    <t>1SG15EC036</t>
  </si>
  <si>
    <t>1SG15EC037</t>
  </si>
  <si>
    <t>1SG15EC038</t>
  </si>
  <si>
    <t>1SG15EC039</t>
  </si>
  <si>
    <t>1SG15EC040</t>
  </si>
  <si>
    <t>1SG15EC041</t>
  </si>
  <si>
    <t>1SG15EC042</t>
  </si>
  <si>
    <t>1SG15EC043</t>
  </si>
  <si>
    <t>1SG15EC044</t>
  </si>
  <si>
    <t>1SG15EC045</t>
  </si>
  <si>
    <t>1SG15EC046</t>
  </si>
  <si>
    <t>1SG15EC047</t>
  </si>
  <si>
    <t>1SG15EC048</t>
  </si>
  <si>
    <t>1SG15EC049</t>
  </si>
  <si>
    <t>1SG15EC050</t>
  </si>
  <si>
    <t>1SG15EC051</t>
  </si>
  <si>
    <t>1SG15EC052</t>
  </si>
  <si>
    <t>1SG15EC053</t>
  </si>
  <si>
    <t>1SG15EC054</t>
  </si>
  <si>
    <t>1SG15EC056</t>
  </si>
  <si>
    <t>1SG15EC057</t>
  </si>
  <si>
    <t>1SG15EC058</t>
  </si>
  <si>
    <t>1SG15EC059</t>
  </si>
  <si>
    <t>1SG15EC060</t>
  </si>
  <si>
    <t>1SG15EC061</t>
  </si>
  <si>
    <t>1SG15EC062</t>
  </si>
  <si>
    <t>1SG15EC063</t>
  </si>
  <si>
    <t>1SG15EC064</t>
  </si>
  <si>
    <t>1SG15EC065</t>
  </si>
  <si>
    <t>1SG15EC066</t>
  </si>
  <si>
    <t>1SG15EC067</t>
  </si>
  <si>
    <t>1SG15EC068</t>
  </si>
  <si>
    <t>1SG15EC069</t>
  </si>
  <si>
    <t>1SG15EC070</t>
  </si>
  <si>
    <t>1SG15EC071</t>
  </si>
  <si>
    <t>1SG15EC072</t>
  </si>
  <si>
    <t>1SG15EC073</t>
  </si>
  <si>
    <t>1SG15EC074</t>
  </si>
  <si>
    <t>1SG15EC075</t>
  </si>
  <si>
    <t>1SG15EC076</t>
  </si>
  <si>
    <t>1SG15EC077</t>
  </si>
  <si>
    <t>1SG15EC078</t>
  </si>
  <si>
    <t>1SG15EC079</t>
  </si>
  <si>
    <t>1SG15EC080</t>
  </si>
  <si>
    <t>1SG15EC081</t>
  </si>
  <si>
    <t>1SG15EC082</t>
  </si>
  <si>
    <t>1SG15EC083</t>
  </si>
  <si>
    <t>1SG15EC084</t>
  </si>
  <si>
    <t>1SG15EC085</t>
  </si>
  <si>
    <t>1SG15EC086</t>
  </si>
  <si>
    <t>1SG15EC087</t>
  </si>
  <si>
    <t>1SG15EC088</t>
  </si>
  <si>
    <t>1SG15EC089</t>
  </si>
  <si>
    <t>1SG15EC090</t>
  </si>
  <si>
    <t>1SG15EC091</t>
  </si>
  <si>
    <t>1SG15EC092</t>
  </si>
  <si>
    <t>1SG15EC093</t>
  </si>
  <si>
    <t>1SG15EC094</t>
  </si>
  <si>
    <t>1SG15EC095</t>
  </si>
  <si>
    <t>1SG15EC096</t>
  </si>
  <si>
    <t>1SG15EC098</t>
  </si>
  <si>
    <t>1SG15EC099</t>
  </si>
  <si>
    <t>1SG15EC100</t>
  </si>
  <si>
    <t>1SG15EC101</t>
  </si>
  <si>
    <t>1SG15EC102</t>
  </si>
  <si>
    <t>1SG15EC103</t>
  </si>
  <si>
    <t>1SG15EC104</t>
  </si>
  <si>
    <t>1SG15EC105</t>
  </si>
  <si>
    <t>1SG15EC106</t>
  </si>
  <si>
    <t>1SG15EC107</t>
  </si>
  <si>
    <t>1SG15EC108</t>
  </si>
  <si>
    <t>1SG15EC109</t>
  </si>
  <si>
    <t>1SG15EC110</t>
  </si>
  <si>
    <t>1SG15EC111</t>
  </si>
  <si>
    <t>1SG15EC112</t>
  </si>
  <si>
    <t>1SG15EC113</t>
  </si>
  <si>
    <t>1SG15EC114</t>
  </si>
  <si>
    <t>1SG15EC115</t>
  </si>
  <si>
    <t>1SG15EC116</t>
  </si>
  <si>
    <t>1SG13EC131</t>
  </si>
  <si>
    <t>X BY0.2</t>
  </si>
  <si>
    <t>X BY 0.80</t>
  </si>
  <si>
    <t>NEXT ACADEMIC YEAR TARGET CAN BE: 75%</t>
  </si>
  <si>
    <t xml:space="preserve">SEM : 1ST  EC </t>
  </si>
  <si>
    <t>SEC : A AND B</t>
  </si>
  <si>
    <t>YEAR : 2015-16</t>
  </si>
  <si>
    <t>SCHEME :2015</t>
  </si>
  <si>
    <t>CO1,CO2,CO3,CO4,CO5</t>
  </si>
  <si>
    <t xml:space="preserve">FINAL IA INCLUDING RECORD SUBMISSION        </t>
  </si>
  <si>
    <t>SUBJECT : ENGINEERING PHYSICS  LAB                                                                              SUB CODE:15PHY17</t>
  </si>
  <si>
    <r>
      <t>Note:</t>
    </r>
    <r>
      <rPr>
        <sz val="14"/>
        <color indexed="8"/>
        <rFont val="Times New Roman"/>
        <family val="1"/>
      </rPr>
      <t xml:space="preserve">  1 = Low   2 = Moderate    3 = High      </t>
    </r>
  </si>
  <si>
    <r>
      <t>Note:</t>
    </r>
    <r>
      <rPr>
        <sz val="14"/>
        <color indexed="8"/>
        <rFont val="Times New Roman"/>
        <family val="1"/>
      </rPr>
      <t xml:space="preserve">  1 = Low   2 = Moderate    3 = High     </t>
    </r>
  </si>
</sst>
</file>

<file path=xl/styles.xml><?xml version="1.0" encoding="utf-8"?>
<styleSheet xmlns="http://schemas.openxmlformats.org/spreadsheetml/2006/main">
  <numFmts count="2">
    <numFmt numFmtId="164" formatCode="0.0"/>
    <numFmt numFmtId="165" formatCode="m/d/yyyy\ h:mm:ss"/>
  </numFmts>
  <fonts count="66">
    <font>
      <sz val="10"/>
      <color indexed="8"/>
      <name val="Arial"/>
    </font>
    <font>
      <b/>
      <sz val="12"/>
      <color indexed="8"/>
      <name val="Cambria"/>
      <family val="1"/>
    </font>
    <font>
      <sz val="12"/>
      <color indexed="8"/>
      <name val="Cambria"/>
      <family val="1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4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sz val="12"/>
      <color indexed="8"/>
      <name val="Arial"/>
      <family val="2"/>
    </font>
    <font>
      <sz val="16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Cambria"/>
      <family val="1"/>
    </font>
    <font>
      <sz val="14"/>
      <color indexed="8"/>
      <name val="Arial"/>
      <family val="2"/>
    </font>
    <font>
      <sz val="12"/>
      <color rgb="FF000000"/>
      <name val="Cambria"/>
      <family val="1"/>
      <scheme val="major"/>
    </font>
    <font>
      <b/>
      <sz val="16"/>
      <color rgb="FF000000"/>
      <name val="Cambria"/>
      <family val="1"/>
      <scheme val="major"/>
    </font>
    <font>
      <b/>
      <sz val="14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18"/>
      <color rgb="FF000000"/>
      <name val="Cambria"/>
      <family val="1"/>
      <scheme val="major"/>
    </font>
    <font>
      <b/>
      <sz val="18"/>
      <color indexed="8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24"/>
      <color rgb="FF000000"/>
      <name val="Cambria"/>
      <family val="1"/>
      <scheme val="major"/>
    </font>
    <font>
      <b/>
      <sz val="22"/>
      <color rgb="FF00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0"/>
      <color rgb="FF000000"/>
      <name val="Arial"/>
      <family val="2"/>
    </font>
    <font>
      <b/>
      <sz val="11"/>
      <color indexed="8"/>
      <name val="Arial"/>
      <family val="2"/>
    </font>
    <font>
      <b/>
      <sz val="11"/>
      <color indexed="36"/>
      <name val="Arial"/>
      <family val="2"/>
    </font>
    <font>
      <b/>
      <sz val="10"/>
      <color indexed="8"/>
      <name val="Cambria"/>
      <family val="1"/>
      <scheme val="major"/>
    </font>
    <font>
      <b/>
      <sz val="11"/>
      <color indexed="8"/>
      <name val="Cambria"/>
      <family val="1"/>
      <scheme val="major"/>
    </font>
    <font>
      <sz val="10"/>
      <color indexed="8"/>
      <name val="Cambria"/>
      <family val="1"/>
      <scheme val="major"/>
    </font>
    <font>
      <sz val="10"/>
      <color rgb="FF7030A0"/>
      <name val="Cambria"/>
      <family val="1"/>
      <scheme val="major"/>
    </font>
    <font>
      <b/>
      <sz val="12"/>
      <color indexed="8"/>
      <name val="Cambria"/>
      <family val="1"/>
      <scheme val="major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sz val="10"/>
      <color rgb="FF000000"/>
      <name val="Arial"/>
      <family val="2"/>
    </font>
    <font>
      <b/>
      <u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indexed="8"/>
      <name val="Calibri"/>
      <family val="2"/>
    </font>
    <font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indexed="8"/>
      <name val="Calibri"/>
      <family val="2"/>
    </font>
    <font>
      <sz val="16"/>
      <color rgb="FF000000"/>
      <name val="Calibri"/>
      <family val="2"/>
    </font>
    <font>
      <b/>
      <sz val="14"/>
      <color rgb="FF000000"/>
      <name val="Times New Roman"/>
      <family val="1"/>
    </font>
    <font>
      <sz val="14"/>
      <color indexed="8"/>
      <name val="Times New Roman"/>
      <family val="1"/>
    </font>
    <font>
      <sz val="12"/>
      <color rgb="FF000000"/>
      <name val="Times New Roman"/>
      <family val="1"/>
    </font>
    <font>
      <sz val="11"/>
      <color indexed="8"/>
      <name val="Times New Roman"/>
      <family val="1"/>
    </font>
    <font>
      <sz val="10"/>
      <color rgb="FF000000"/>
      <name val="Arial"/>
      <family val="2"/>
    </font>
    <font>
      <sz val="10"/>
      <name val="Arial"/>
      <family val="2"/>
    </font>
    <font>
      <sz val="12"/>
      <color theme="1"/>
      <name val="Times New Roman"/>
      <family val="1"/>
    </font>
    <font>
      <sz val="11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40" fillId="0" borderId="0"/>
    <xf numFmtId="0" fontId="31" fillId="0" borderId="0"/>
    <xf numFmtId="0" fontId="62" fillId="0" borderId="0"/>
    <xf numFmtId="0" fontId="3" fillId="0" borderId="0"/>
  </cellStyleXfs>
  <cellXfs count="457">
    <xf numFmtId="0" fontId="0" fillId="0" borderId="0" xfId="0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wrapText="1"/>
    </xf>
    <xf numFmtId="0" fontId="20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horizontal="center" wrapText="1"/>
    </xf>
    <xf numFmtId="0" fontId="8" fillId="0" borderId="0" xfId="0" applyFont="1" applyAlignment="1">
      <alignment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0" xfId="0" applyFont="1" applyAlignment="1">
      <alignment wrapText="1"/>
    </xf>
    <xf numFmtId="0" fontId="9" fillId="0" borderId="6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8" fillId="0" borderId="6" xfId="0" applyFont="1" applyBorder="1" applyAlignment="1">
      <alignment horizontal="center" vertical="top" wrapText="1"/>
    </xf>
    <xf numFmtId="0" fontId="7" fillId="2" borderId="7" xfId="0" applyFont="1" applyFill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2" fontId="6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3" fillId="0" borderId="0" xfId="0" applyFont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12" fillId="0" borderId="0" xfId="0" applyFont="1" applyAlignment="1">
      <alignment wrapText="1"/>
    </xf>
    <xf numFmtId="0" fontId="22" fillId="0" borderId="0" xfId="0" applyFont="1" applyBorder="1" applyAlignment="1">
      <alignment horizontal="center" wrapText="1"/>
    </xf>
    <xf numFmtId="0" fontId="23" fillId="5" borderId="0" xfId="0" applyFont="1" applyFill="1" applyAlignment="1">
      <alignment horizontal="center" wrapText="1"/>
    </xf>
    <xf numFmtId="1" fontId="14" fillId="0" borderId="0" xfId="0" applyNumberFormat="1" applyFont="1" applyAlignment="1">
      <alignment horizontal="center" wrapText="1"/>
    </xf>
    <xf numFmtId="1" fontId="13" fillId="0" borderId="0" xfId="0" applyNumberFormat="1" applyFont="1" applyAlignment="1">
      <alignment horizontal="center" wrapText="1"/>
    </xf>
    <xf numFmtId="0" fontId="0" fillId="6" borderId="0" xfId="0" applyFill="1" applyAlignment="1">
      <alignment wrapText="1"/>
    </xf>
    <xf numFmtId="1" fontId="23" fillId="5" borderId="0" xfId="0" applyNumberFormat="1" applyFont="1" applyFill="1" applyAlignment="1">
      <alignment horizontal="center"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7" fillId="6" borderId="0" xfId="0" applyFont="1" applyFill="1" applyAlignment="1">
      <alignment wrapText="1"/>
    </xf>
    <xf numFmtId="0" fontId="5" fillId="6" borderId="0" xfId="0" applyFont="1" applyFill="1" applyAlignment="1">
      <alignment horizontal="center" wrapText="1"/>
    </xf>
    <xf numFmtId="0" fontId="23" fillId="0" borderId="0" xfId="0" applyFont="1" applyFill="1" applyAlignment="1">
      <alignment horizontal="center" wrapText="1"/>
    </xf>
    <xf numFmtId="1" fontId="23" fillId="0" borderId="0" xfId="0" applyNumberFormat="1" applyFont="1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1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5" fillId="6" borderId="0" xfId="0" applyFont="1" applyFill="1" applyAlignment="1">
      <alignment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/>
    <xf numFmtId="9" fontId="15" fillId="0" borderId="0" xfId="0" applyNumberFormat="1" applyFont="1" applyAlignment="1">
      <alignment wrapText="1"/>
    </xf>
    <xf numFmtId="0" fontId="12" fillId="6" borderId="0" xfId="0" applyFont="1" applyFill="1" applyAlignment="1">
      <alignment wrapText="1"/>
    </xf>
    <xf numFmtId="0" fontId="20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 wrapText="1"/>
    </xf>
    <xf numFmtId="0" fontId="1" fillId="9" borderId="2" xfId="0" applyFont="1" applyFill="1" applyBorder="1" applyAlignment="1">
      <alignment horizontal="center" wrapText="1"/>
    </xf>
    <xf numFmtId="0" fontId="1" fillId="10" borderId="2" xfId="0" applyFont="1" applyFill="1" applyBorder="1" applyAlignment="1">
      <alignment horizontal="center" wrapText="1"/>
    </xf>
    <xf numFmtId="0" fontId="20" fillId="0" borderId="2" xfId="0" applyFont="1" applyFill="1" applyBorder="1" applyAlignment="1">
      <alignment horizontal="center" wrapText="1"/>
    </xf>
    <xf numFmtId="0" fontId="20" fillId="0" borderId="1" xfId="0" applyFont="1" applyBorder="1" applyAlignment="1">
      <alignment wrapText="1"/>
    </xf>
    <xf numFmtId="0" fontId="1" fillId="0" borderId="13" xfId="0" applyFont="1" applyFill="1" applyBorder="1" applyAlignment="1">
      <alignment horizontal="center" wrapText="1"/>
    </xf>
    <xf numFmtId="0" fontId="1" fillId="8" borderId="14" xfId="0" applyFont="1" applyFill="1" applyBorder="1" applyAlignment="1">
      <alignment horizontal="center" wrapText="1"/>
    </xf>
    <xf numFmtId="0" fontId="1" fillId="9" borderId="14" xfId="0" applyFont="1" applyFill="1" applyBorder="1" applyAlignment="1">
      <alignment horizontal="center" wrapText="1"/>
    </xf>
    <xf numFmtId="0" fontId="1" fillId="10" borderId="14" xfId="0" applyFont="1" applyFill="1" applyBorder="1" applyAlignment="1">
      <alignment horizontal="center" wrapText="1"/>
    </xf>
    <xf numFmtId="0" fontId="1" fillId="4" borderId="14" xfId="0" applyFont="1" applyFill="1" applyBorder="1" applyAlignment="1">
      <alignment horizontal="center" wrapText="1"/>
    </xf>
    <xf numFmtId="0" fontId="1" fillId="5" borderId="16" xfId="0" applyFont="1" applyFill="1" applyBorder="1" applyAlignment="1">
      <alignment horizontal="center" wrapText="1"/>
    </xf>
    <xf numFmtId="0" fontId="1" fillId="11" borderId="17" xfId="0" applyFont="1" applyFill="1" applyBorder="1" applyAlignment="1">
      <alignment horizontal="center" wrapText="1"/>
    </xf>
    <xf numFmtId="0" fontId="1" fillId="5" borderId="18" xfId="0" applyFont="1" applyFill="1" applyBorder="1" applyAlignment="1">
      <alignment horizontal="center" wrapText="1"/>
    </xf>
    <xf numFmtId="0" fontId="1" fillId="11" borderId="19" xfId="0" applyFont="1" applyFill="1" applyBorder="1" applyAlignment="1">
      <alignment horizontal="center" wrapText="1"/>
    </xf>
    <xf numFmtId="0" fontId="20" fillId="0" borderId="17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0" fontId="20" fillId="12" borderId="20" xfId="0" applyFont="1" applyFill="1" applyBorder="1" applyAlignment="1">
      <alignment horizontal="center" wrapText="1"/>
    </xf>
    <xf numFmtId="0" fontId="25" fillId="0" borderId="0" xfId="0" applyFont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8" borderId="22" xfId="0" applyFont="1" applyFill="1" applyBorder="1" applyAlignment="1">
      <alignment horizontal="center" wrapText="1"/>
    </xf>
    <xf numFmtId="0" fontId="1" fillId="9" borderId="22" xfId="0" applyFont="1" applyFill="1" applyBorder="1" applyAlignment="1">
      <alignment horizontal="center" wrapText="1"/>
    </xf>
    <xf numFmtId="0" fontId="1" fillId="10" borderId="22" xfId="0" applyFont="1" applyFill="1" applyBorder="1" applyAlignment="1">
      <alignment horizontal="center" wrapText="1"/>
    </xf>
    <xf numFmtId="0" fontId="1" fillId="4" borderId="22" xfId="0" applyFont="1" applyFill="1" applyBorder="1" applyAlignment="1">
      <alignment horizontal="center" wrapText="1"/>
    </xf>
    <xf numFmtId="0" fontId="1" fillId="11" borderId="23" xfId="0" applyFont="1" applyFill="1" applyBorder="1" applyAlignment="1">
      <alignment horizontal="center" wrapText="1"/>
    </xf>
    <xf numFmtId="0" fontId="20" fillId="12" borderId="24" xfId="0" applyFont="1" applyFill="1" applyBorder="1" applyAlignment="1">
      <alignment horizontal="center" wrapText="1"/>
    </xf>
    <xf numFmtId="0" fontId="18" fillId="6" borderId="25" xfId="0" applyFont="1" applyFill="1" applyBorder="1" applyAlignment="1">
      <alignment horizontal="center" vertical="center" wrapText="1"/>
    </xf>
    <xf numFmtId="0" fontId="18" fillId="6" borderId="26" xfId="0" applyFont="1" applyFill="1" applyBorder="1" applyAlignment="1">
      <alignment horizontal="center" vertical="center" wrapText="1"/>
    </xf>
    <xf numFmtId="0" fontId="26" fillId="6" borderId="26" xfId="0" applyFont="1" applyFill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6" borderId="26" xfId="0" applyFont="1" applyFill="1" applyBorder="1" applyAlignment="1">
      <alignment horizontal="center" vertical="center" wrapText="1"/>
    </xf>
    <xf numFmtId="0" fontId="17" fillId="6" borderId="26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13" fillId="8" borderId="26" xfId="0" applyFont="1" applyFill="1" applyBorder="1" applyAlignment="1">
      <alignment horizontal="center" vertical="center" wrapText="1"/>
    </xf>
    <xf numFmtId="0" fontId="18" fillId="8" borderId="26" xfId="0" applyFont="1" applyFill="1" applyBorder="1" applyAlignment="1">
      <alignment horizontal="center" wrapText="1"/>
    </xf>
    <xf numFmtId="0" fontId="22" fillId="6" borderId="26" xfId="0" applyFont="1" applyFill="1" applyBorder="1" applyAlignment="1">
      <alignment horizontal="center" wrapText="1"/>
    </xf>
    <xf numFmtId="0" fontId="17" fillId="6" borderId="27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13" borderId="22" xfId="0" applyFont="1" applyFill="1" applyBorder="1" applyAlignment="1">
      <alignment horizontal="center" vertical="center" wrapText="1"/>
    </xf>
    <xf numFmtId="1" fontId="20" fillId="0" borderId="1" xfId="0" applyNumberFormat="1" applyFont="1" applyFill="1" applyBorder="1" applyAlignment="1">
      <alignment horizontal="center" wrapText="1"/>
    </xf>
    <xf numFmtId="0" fontId="19" fillId="6" borderId="7" xfId="0" applyFont="1" applyFill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20" fillId="0" borderId="0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1" fontId="20" fillId="0" borderId="15" xfId="0" applyNumberFormat="1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 wrapText="1"/>
    </xf>
    <xf numFmtId="9" fontId="21" fillId="6" borderId="1" xfId="0" applyNumberFormat="1" applyFont="1" applyFill="1" applyBorder="1" applyAlignment="1">
      <alignment horizontal="center" wrapText="1"/>
    </xf>
    <xf numFmtId="0" fontId="20" fillId="6" borderId="1" xfId="0" applyFont="1" applyFill="1" applyBorder="1" applyAlignment="1">
      <alignment wrapText="1"/>
    </xf>
    <xf numFmtId="1" fontId="21" fillId="6" borderId="1" xfId="0" applyNumberFormat="1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23" fillId="4" borderId="1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19" fillId="6" borderId="2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1" fontId="21" fillId="4" borderId="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9" fillId="6" borderId="29" xfId="0" applyFont="1" applyFill="1" applyBorder="1" applyAlignment="1">
      <alignment horizontal="center" vertical="center" wrapText="1"/>
    </xf>
    <xf numFmtId="0" fontId="20" fillId="0" borderId="30" xfId="0" applyFont="1" applyBorder="1" applyAlignment="1">
      <alignment horizontal="center" wrapText="1"/>
    </xf>
    <xf numFmtId="0" fontId="20" fillId="0" borderId="20" xfId="0" applyFont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wrapText="1"/>
    </xf>
    <xf numFmtId="1" fontId="20" fillId="6" borderId="1" xfId="0" applyNumberFormat="1" applyFont="1" applyFill="1" applyBorder="1" applyAlignment="1">
      <alignment horizont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Fill="1" applyAlignment="1">
      <alignment horizontal="center" vertical="center" wrapText="1"/>
    </xf>
    <xf numFmtId="1" fontId="24" fillId="6" borderId="1" xfId="0" applyNumberFormat="1" applyFont="1" applyFill="1" applyBorder="1" applyAlignment="1">
      <alignment horizontal="center" vertical="center" wrapText="1"/>
    </xf>
    <xf numFmtId="0" fontId="23" fillId="14" borderId="1" xfId="0" applyFont="1" applyFill="1" applyBorder="1" applyAlignment="1">
      <alignment horizontal="center" wrapText="1"/>
    </xf>
    <xf numFmtId="1" fontId="22" fillId="14" borderId="1" xfId="0" applyNumberFormat="1" applyFont="1" applyFill="1" applyBorder="1" applyAlignment="1">
      <alignment horizontal="center" wrapText="1"/>
    </xf>
    <xf numFmtId="1" fontId="22" fillId="4" borderId="1" xfId="0" applyNumberFormat="1" applyFont="1" applyFill="1" applyBorder="1" applyAlignment="1">
      <alignment horizontal="center" wrapText="1"/>
    </xf>
    <xf numFmtId="1" fontId="22" fillId="5" borderId="1" xfId="0" applyNumberFormat="1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 wrapText="1"/>
    </xf>
    <xf numFmtId="0" fontId="1" fillId="9" borderId="1" xfId="0" applyFont="1" applyFill="1" applyBorder="1" applyAlignment="1">
      <alignment horizontal="center" wrapText="1"/>
    </xf>
    <xf numFmtId="0" fontId="1" fillId="10" borderId="1" xfId="0" applyFont="1" applyFill="1" applyBorder="1" applyAlignment="1">
      <alignment horizontal="center" wrapText="1"/>
    </xf>
    <xf numFmtId="0" fontId="1" fillId="11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wrapText="1"/>
    </xf>
    <xf numFmtId="1" fontId="5" fillId="0" borderId="1" xfId="0" applyNumberFormat="1" applyFont="1" applyBorder="1" applyAlignment="1">
      <alignment horizontal="center" wrapText="1"/>
    </xf>
    <xf numFmtId="0" fontId="27" fillId="0" borderId="0" xfId="0" applyFont="1" applyAlignment="1">
      <alignment wrapText="1"/>
    </xf>
    <xf numFmtId="0" fontId="15" fillId="9" borderId="0" xfId="0" applyFont="1" applyFill="1" applyAlignment="1"/>
    <xf numFmtId="0" fontId="15" fillId="9" borderId="0" xfId="0" applyFont="1" applyFill="1" applyAlignment="1">
      <alignment wrapText="1"/>
    </xf>
    <xf numFmtId="0" fontId="0" fillId="9" borderId="0" xfId="0" applyFill="1" applyAlignment="1">
      <alignment wrapText="1"/>
    </xf>
    <xf numFmtId="0" fontId="16" fillId="9" borderId="0" xfId="0" applyFont="1" applyFill="1" applyAlignment="1"/>
    <xf numFmtId="0" fontId="16" fillId="9" borderId="0" xfId="0" applyFont="1" applyFill="1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20" fillId="0" borderId="2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31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0" fontId="31" fillId="0" borderId="2" xfId="0" applyFont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31" fillId="0" borderId="0" xfId="6" applyFont="1" applyAlignment="1"/>
    <xf numFmtId="0" fontId="41" fillId="0" borderId="0" xfId="6" applyFont="1" applyAlignment="1"/>
    <xf numFmtId="0" fontId="3" fillId="0" borderId="0" xfId="1" applyAlignment="1">
      <alignment wrapText="1"/>
    </xf>
    <xf numFmtId="0" fontId="3" fillId="0" borderId="0" xfId="1" applyFont="1" applyAlignment="1">
      <alignment horizontal="center" wrapText="1"/>
    </xf>
    <xf numFmtId="0" fontId="34" fillId="0" borderId="1" xfId="1" applyFont="1" applyBorder="1" applyAlignment="1">
      <alignment vertical="center"/>
    </xf>
    <xf numFmtId="0" fontId="35" fillId="0" borderId="1" xfId="1" applyFont="1" applyBorder="1" applyAlignment="1">
      <alignment vertical="center" wrapText="1"/>
    </xf>
    <xf numFmtId="0" fontId="36" fillId="0" borderId="1" xfId="1" applyFont="1" applyBorder="1" applyAlignment="1">
      <alignment horizontal="center" vertical="center" wrapText="1"/>
    </xf>
    <xf numFmtId="0" fontId="36" fillId="0" borderId="0" xfId="1" applyFont="1" applyAlignment="1">
      <alignment wrapText="1"/>
    </xf>
    <xf numFmtId="0" fontId="36" fillId="0" borderId="1" xfId="1" applyFont="1" applyBorder="1" applyAlignment="1">
      <alignment horizontal="left" vertical="center" wrapText="1"/>
    </xf>
    <xf numFmtId="0" fontId="37" fillId="0" borderId="1" xfId="1" applyFont="1" applyBorder="1" applyAlignment="1">
      <alignment horizontal="center" wrapText="1"/>
    </xf>
    <xf numFmtId="2" fontId="36" fillId="0" borderId="1" xfId="1" applyNumberFormat="1" applyFont="1" applyBorder="1" applyAlignment="1">
      <alignment horizontal="center" wrapText="1"/>
    </xf>
    <xf numFmtId="1" fontId="38" fillId="0" borderId="1" xfId="1" applyNumberFormat="1" applyFont="1" applyBorder="1" applyAlignment="1">
      <alignment horizontal="center" vertical="center" wrapText="1"/>
    </xf>
    <xf numFmtId="0" fontId="36" fillId="0" borderId="1" xfId="1" applyFont="1" applyBorder="1" applyAlignment="1">
      <alignment vertical="center" wrapText="1"/>
    </xf>
    <xf numFmtId="0" fontId="36" fillId="0" borderId="1" xfId="1" applyFont="1" applyBorder="1" applyAlignment="1">
      <alignment wrapText="1"/>
    </xf>
    <xf numFmtId="0" fontId="3" fillId="0" borderId="1" xfId="1" applyBorder="1" applyAlignment="1">
      <alignment horizontal="center" vertical="center" wrapText="1"/>
    </xf>
    <xf numFmtId="0" fontId="3" fillId="0" borderId="1" xfId="1" applyBorder="1" applyAlignment="1">
      <alignment horizontal="center" wrapText="1"/>
    </xf>
    <xf numFmtId="1" fontId="3" fillId="0" borderId="1" xfId="1" applyNumberForma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0" fontId="39" fillId="0" borderId="1" xfId="1" applyFont="1" applyBorder="1" applyAlignment="1">
      <alignment horizontal="center" wrapText="1"/>
    </xf>
    <xf numFmtId="9" fontId="3" fillId="0" borderId="1" xfId="1" applyNumberFormat="1" applyBorder="1" applyAlignment="1">
      <alignment horizontal="center" wrapText="1"/>
    </xf>
    <xf numFmtId="0" fontId="13" fillId="0" borderId="1" xfId="1" applyFont="1" applyBorder="1" applyAlignment="1">
      <alignment horizontal="center" wrapText="1"/>
    </xf>
    <xf numFmtId="1" fontId="39" fillId="0" borderId="1" xfId="1" applyNumberFormat="1" applyFont="1" applyBorder="1" applyAlignment="1">
      <alignment horizontal="center" wrapText="1"/>
    </xf>
    <xf numFmtId="0" fontId="45" fillId="0" borderId="0" xfId="1" applyFont="1" applyAlignment="1">
      <alignment vertical="center"/>
    </xf>
    <xf numFmtId="0" fontId="15" fillId="0" borderId="0" xfId="1" applyFont="1" applyAlignment="1">
      <alignment wrapText="1"/>
    </xf>
    <xf numFmtId="0" fontId="19" fillId="0" borderId="0" xfId="1" applyFont="1" applyAlignment="1">
      <alignment wrapText="1"/>
    </xf>
    <xf numFmtId="0" fontId="47" fillId="0" borderId="51" xfId="1" applyFont="1" applyBorder="1" applyAlignment="1">
      <alignment horizontal="center" vertical="center"/>
    </xf>
    <xf numFmtId="0" fontId="3" fillId="0" borderId="0" xfId="1" applyAlignment="1"/>
    <xf numFmtId="0" fontId="47" fillId="0" borderId="53" xfId="1" applyFont="1" applyBorder="1" applyAlignment="1">
      <alignment horizontal="center" vertical="center"/>
    </xf>
    <xf numFmtId="0" fontId="48" fillId="0" borderId="53" xfId="1" applyFont="1" applyBorder="1" applyAlignment="1">
      <alignment horizontal="center" vertical="center"/>
    </xf>
    <xf numFmtId="0" fontId="47" fillId="0" borderId="55" xfId="1" applyFont="1" applyBorder="1" applyAlignment="1">
      <alignment horizontal="center" vertical="center"/>
    </xf>
    <xf numFmtId="0" fontId="3" fillId="0" borderId="55" xfId="1" applyBorder="1" applyAlignment="1">
      <alignment vertical="top"/>
    </xf>
    <xf numFmtId="0" fontId="46" fillId="0" borderId="54" xfId="1" applyFont="1" applyBorder="1" applyAlignment="1">
      <alignment horizontal="center" vertical="center"/>
    </xf>
    <xf numFmtId="0" fontId="46" fillId="0" borderId="55" xfId="1" applyFont="1" applyBorder="1" applyAlignment="1">
      <alignment horizontal="center" vertical="center"/>
    </xf>
    <xf numFmtId="1" fontId="46" fillId="0" borderId="55" xfId="1" applyNumberFormat="1" applyFont="1" applyBorder="1" applyAlignment="1">
      <alignment horizontal="center" vertical="center"/>
    </xf>
    <xf numFmtId="0" fontId="50" fillId="0" borderId="0" xfId="0" applyFont="1" applyBorder="1" applyAlignment="1">
      <alignment vertical="top" wrapText="1"/>
    </xf>
    <xf numFmtId="0" fontId="51" fillId="0" borderId="1" xfId="0" applyFont="1" applyBorder="1" applyAlignment="1">
      <alignment horizontal="center" vertical="top" wrapText="1"/>
    </xf>
    <xf numFmtId="0" fontId="50" fillId="0" borderId="1" xfId="0" applyFont="1" applyBorder="1" applyAlignment="1">
      <alignment horizontal="center" vertical="top" wrapText="1"/>
    </xf>
    <xf numFmtId="0" fontId="49" fillId="0" borderId="0" xfId="0" applyFont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0" fontId="49" fillId="0" borderId="57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52" fillId="0" borderId="0" xfId="0" applyFont="1" applyBorder="1" applyAlignment="1">
      <alignment vertical="top" wrapText="1"/>
    </xf>
    <xf numFmtId="0" fontId="52" fillId="0" borderId="5" xfId="0" applyFont="1" applyBorder="1" applyAlignment="1">
      <alignment vertical="top" wrapText="1"/>
    </xf>
    <xf numFmtId="0" fontId="53" fillId="0" borderId="8" xfId="0" applyFont="1" applyBorder="1" applyAlignment="1">
      <alignment horizontal="center" vertical="top" wrapText="1"/>
    </xf>
    <xf numFmtId="0" fontId="53" fillId="0" borderId="4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0" fontId="53" fillId="0" borderId="5" xfId="0" applyFont="1" applyBorder="1" applyAlignment="1">
      <alignment horizontal="center" vertical="top" wrapText="1"/>
    </xf>
    <xf numFmtId="0" fontId="52" fillId="0" borderId="0" xfId="0" applyFont="1" applyBorder="1" applyAlignment="1">
      <alignment horizontal="center" vertical="center" wrapText="1"/>
    </xf>
    <xf numFmtId="0" fontId="52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53" fillId="0" borderId="7" xfId="0" applyFont="1" applyBorder="1" applyAlignment="1">
      <alignment horizontal="center" vertical="top" wrapText="1"/>
    </xf>
    <xf numFmtId="0" fontId="55" fillId="0" borderId="1" xfId="0" applyFont="1" applyBorder="1" applyAlignment="1">
      <alignment horizontal="center" vertical="center" wrapText="1"/>
    </xf>
    <xf numFmtId="1" fontId="5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57" fillId="0" borderId="1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wrapText="1"/>
    </xf>
    <xf numFmtId="0" fontId="52" fillId="2" borderId="0" xfId="0" applyFont="1" applyFill="1" applyBorder="1" applyAlignment="1">
      <alignment vertical="top" wrapText="1"/>
    </xf>
    <xf numFmtId="0" fontId="58" fillId="2" borderId="0" xfId="0" applyFont="1" applyFill="1" applyBorder="1" applyAlignment="1">
      <alignment vertical="top" wrapText="1"/>
    </xf>
    <xf numFmtId="0" fontId="53" fillId="2" borderId="0" xfId="0" applyFont="1" applyFill="1" applyBorder="1" applyAlignment="1">
      <alignment vertical="top" wrapText="1"/>
    </xf>
    <xf numFmtId="1" fontId="17" fillId="8" borderId="1" xfId="0" applyNumberFormat="1" applyFont="1" applyFill="1" applyBorder="1" applyAlignment="1">
      <alignment horizontal="center" vertical="center" wrapText="1"/>
    </xf>
    <xf numFmtId="0" fontId="52" fillId="0" borderId="1" xfId="0" applyFont="1" applyBorder="1" applyAlignment="1">
      <alignment vertical="top" wrapText="1"/>
    </xf>
    <xf numFmtId="0" fontId="52" fillId="0" borderId="1" xfId="0" applyFont="1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3" fillId="6" borderId="0" xfId="0" applyFont="1" applyFill="1" applyAlignment="1"/>
    <xf numFmtId="0" fontId="22" fillId="0" borderId="57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43" fillId="0" borderId="1" xfId="0" applyFont="1" applyBorder="1" applyAlignment="1">
      <alignment horizontal="center" wrapText="1"/>
    </xf>
    <xf numFmtId="0" fontId="3" fillId="0" borderId="1" xfId="1" applyBorder="1" applyAlignment="1">
      <alignment wrapText="1"/>
    </xf>
    <xf numFmtId="0" fontId="1" fillId="0" borderId="40" xfId="0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37" fillId="8" borderId="1" xfId="1" applyFont="1" applyFill="1" applyBorder="1" applyAlignment="1">
      <alignment horizontal="center" wrapText="1"/>
    </xf>
    <xf numFmtId="0" fontId="36" fillId="8" borderId="1" xfId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20" fillId="0" borderId="0" xfId="0" applyFont="1" applyFill="1" applyBorder="1" applyAlignment="1">
      <alignment horizontal="center" wrapText="1"/>
    </xf>
    <xf numFmtId="0" fontId="1" fillId="0" borderId="36" xfId="0" applyFont="1" applyFill="1" applyBorder="1" applyAlignment="1">
      <alignment horizontal="center" wrapText="1"/>
    </xf>
    <xf numFmtId="0" fontId="20" fillId="0" borderId="9" xfId="0" applyFont="1" applyBorder="1" applyAlignment="1">
      <alignment horizontal="center" wrapText="1"/>
    </xf>
    <xf numFmtId="0" fontId="20" fillId="0" borderId="9" xfId="0" applyFont="1" applyFill="1" applyBorder="1" applyAlignment="1">
      <alignment horizontal="center" wrapText="1"/>
    </xf>
    <xf numFmtId="0" fontId="20" fillId="0" borderId="23" xfId="0" applyFont="1" applyBorder="1" applyAlignment="1">
      <alignment horizontal="center" wrapText="1"/>
    </xf>
    <xf numFmtId="0" fontId="20" fillId="0" borderId="21" xfId="0" applyFont="1" applyFill="1" applyBorder="1" applyAlignment="1">
      <alignment horizontal="center" wrapText="1"/>
    </xf>
    <xf numFmtId="0" fontId="20" fillId="0" borderId="24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0" fillId="6" borderId="10" xfId="0" applyFont="1" applyFill="1" applyBorder="1" applyAlignment="1">
      <alignment horizontal="center" wrapText="1"/>
    </xf>
    <xf numFmtId="1" fontId="1" fillId="0" borderId="0" xfId="0" applyNumberFormat="1" applyFont="1" applyFill="1" applyBorder="1" applyAlignment="1">
      <alignment horizontal="center" wrapText="1"/>
    </xf>
    <xf numFmtId="0" fontId="10" fillId="0" borderId="59" xfId="0" applyFont="1" applyBorder="1" applyAlignment="1">
      <alignment vertical="top" wrapText="1"/>
    </xf>
    <xf numFmtId="0" fontId="61" fillId="0" borderId="58" xfId="0" applyFont="1" applyBorder="1" applyAlignment="1">
      <alignment horizontal="justify" vertical="top" wrapText="1"/>
    </xf>
    <xf numFmtId="0" fontId="10" fillId="0" borderId="60" xfId="0" applyFont="1" applyBorder="1" applyAlignment="1">
      <alignment vertical="top" wrapText="1"/>
    </xf>
    <xf numFmtId="0" fontId="62" fillId="0" borderId="0" xfId="7" applyFont="1" applyAlignment="1"/>
    <xf numFmtId="165" fontId="63" fillId="0" borderId="0" xfId="7" applyNumberFormat="1" applyFont="1" applyAlignment="1"/>
    <xf numFmtId="0" fontId="63" fillId="0" borderId="0" xfId="7" applyFont="1" applyAlignment="1"/>
    <xf numFmtId="0" fontId="0" fillId="0" borderId="0" xfId="0" applyFont="1" applyAlignment="1"/>
    <xf numFmtId="0" fontId="7" fillId="0" borderId="55" xfId="8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0" fillId="0" borderId="7" xfId="0" applyFont="1" applyBorder="1" applyAlignment="1">
      <alignment vertical="center" wrapText="1"/>
    </xf>
    <xf numFmtId="0" fontId="60" fillId="0" borderId="5" xfId="0" applyFont="1" applyBorder="1" applyAlignment="1">
      <alignment vertical="center" wrapText="1"/>
    </xf>
    <xf numFmtId="0" fontId="60" fillId="0" borderId="54" xfId="0" applyFont="1" applyBorder="1" applyAlignment="1">
      <alignment wrapText="1"/>
    </xf>
    <xf numFmtId="0" fontId="10" fillId="0" borderId="54" xfId="0" applyFont="1" applyBorder="1" applyAlignment="1">
      <alignment wrapText="1"/>
    </xf>
    <xf numFmtId="0" fontId="10" fillId="0" borderId="52" xfId="0" applyFont="1" applyBorder="1" applyAlignment="1">
      <alignment wrapText="1"/>
    </xf>
    <xf numFmtId="0" fontId="60" fillId="0" borderId="61" xfId="0" applyFont="1" applyBorder="1" applyAlignment="1">
      <alignment wrapText="1"/>
    </xf>
    <xf numFmtId="0" fontId="64" fillId="0" borderId="25" xfId="0" applyFont="1" applyBorder="1" applyAlignment="1">
      <alignment vertical="center" wrapText="1"/>
    </xf>
    <xf numFmtId="0" fontId="60" fillId="0" borderId="32" xfId="0" applyFont="1" applyBorder="1" applyAlignment="1">
      <alignment wrapText="1"/>
    </xf>
    <xf numFmtId="0" fontId="60" fillId="0" borderId="25" xfId="0" applyFont="1" applyBorder="1" applyAlignment="1">
      <alignment wrapText="1"/>
    </xf>
    <xf numFmtId="0" fontId="60" fillId="0" borderId="62" xfId="0" applyFont="1" applyBorder="1" applyAlignment="1">
      <alignment wrapText="1"/>
    </xf>
    <xf numFmtId="0" fontId="60" fillId="0" borderId="63" xfId="0" applyFont="1" applyBorder="1" applyAlignment="1">
      <alignment wrapText="1"/>
    </xf>
    <xf numFmtId="0" fontId="60" fillId="0" borderId="46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4" fillId="0" borderId="64" xfId="0" applyFont="1" applyBorder="1" applyAlignment="1">
      <alignment vertical="center" wrapText="1"/>
    </xf>
    <xf numFmtId="0" fontId="64" fillId="0" borderId="25" xfId="0" applyFont="1" applyBorder="1" applyAlignment="1">
      <alignment horizontal="left" vertical="center" wrapText="1"/>
    </xf>
    <xf numFmtId="0" fontId="64" fillId="0" borderId="41" xfId="0" applyFont="1" applyBorder="1" applyAlignment="1">
      <alignment vertical="center" wrapText="1"/>
    </xf>
    <xf numFmtId="0" fontId="60" fillId="0" borderId="65" xfId="0" applyFont="1" applyBorder="1" applyAlignment="1">
      <alignment wrapText="1"/>
    </xf>
    <xf numFmtId="0" fontId="64" fillId="0" borderId="63" xfId="0" applyFont="1" applyBorder="1" applyAlignment="1">
      <alignment vertical="center" wrapText="1"/>
    </xf>
    <xf numFmtId="0" fontId="60" fillId="0" borderId="41" xfId="0" applyFont="1" applyBorder="1" applyAlignment="1">
      <alignment wrapText="1"/>
    </xf>
    <xf numFmtId="0" fontId="60" fillId="0" borderId="63" xfId="0" applyFont="1" applyBorder="1" applyAlignment="1">
      <alignment vertical="center" wrapText="1"/>
    </xf>
    <xf numFmtId="0" fontId="60" fillId="0" borderId="47" xfId="0" applyFont="1" applyBorder="1" applyAlignment="1">
      <alignment vertical="center" wrapText="1"/>
    </xf>
    <xf numFmtId="0" fontId="60" fillId="0" borderId="66" xfId="0" applyFont="1" applyBorder="1" applyAlignment="1">
      <alignment vertical="center" wrapText="1"/>
    </xf>
    <xf numFmtId="0" fontId="60" fillId="0" borderId="39" xfId="0" applyFont="1" applyBorder="1" applyAlignment="1">
      <alignment vertical="center" wrapText="1"/>
    </xf>
    <xf numFmtId="0" fontId="60" fillId="0" borderId="67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0" fillId="0" borderId="17" xfId="0" applyFont="1" applyBorder="1" applyAlignment="1">
      <alignment vertical="center" wrapText="1"/>
    </xf>
    <xf numFmtId="0" fontId="60" fillId="0" borderId="19" xfId="0" applyFont="1" applyBorder="1" applyAlignment="1">
      <alignment vertical="center" wrapText="1"/>
    </xf>
    <xf numFmtId="0" fontId="60" fillId="0" borderId="58" xfId="0" applyFont="1" applyBorder="1" applyAlignment="1">
      <alignment horizontal="center" wrapText="1"/>
    </xf>
    <xf numFmtId="0" fontId="60" fillId="0" borderId="54" xfId="0" applyFont="1" applyBorder="1" applyAlignment="1">
      <alignment horizontal="center" wrapText="1"/>
    </xf>
    <xf numFmtId="0" fontId="60" fillId="0" borderId="52" xfId="0" applyFont="1" applyBorder="1" applyAlignment="1">
      <alignment horizontal="center" wrapText="1"/>
    </xf>
    <xf numFmtId="0" fontId="60" fillId="0" borderId="68" xfId="0" applyFont="1" applyBorder="1" applyAlignment="1">
      <alignment horizontal="center" wrapText="1"/>
    </xf>
    <xf numFmtId="0" fontId="20" fillId="0" borderId="7" xfId="0" applyFont="1" applyFill="1" applyBorder="1" applyAlignment="1">
      <alignment horizont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wrapText="1"/>
    </xf>
    <xf numFmtId="0" fontId="20" fillId="0" borderId="46" xfId="0" applyFont="1" applyFill="1" applyBorder="1" applyAlignment="1">
      <alignment horizontal="center" wrapText="1"/>
    </xf>
    <xf numFmtId="0" fontId="20" fillId="0" borderId="47" xfId="0" applyFont="1" applyFill="1" applyBorder="1" applyAlignment="1">
      <alignment horizontal="center" wrapText="1"/>
    </xf>
    <xf numFmtId="0" fontId="20" fillId="0" borderId="8" xfId="0" applyFont="1" applyFill="1" applyBorder="1" applyAlignment="1">
      <alignment horizontal="center" wrapText="1"/>
    </xf>
    <xf numFmtId="0" fontId="20" fillId="0" borderId="3" xfId="0" applyFont="1" applyFill="1" applyBorder="1" applyAlignment="1">
      <alignment horizontal="center" wrapText="1"/>
    </xf>
    <xf numFmtId="0" fontId="20" fillId="0" borderId="4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1" xfId="0" applyBorder="1" applyAlignment="1">
      <alignment horizontal="right"/>
    </xf>
    <xf numFmtId="0" fontId="65" fillId="0" borderId="69" xfId="0" applyFont="1" applyBorder="1" applyAlignment="1">
      <alignment horizontal="center"/>
    </xf>
    <xf numFmtId="0" fontId="65" fillId="0" borderId="70" xfId="0" applyFont="1" applyBorder="1" applyAlignment="1">
      <alignment horizontal="center"/>
    </xf>
    <xf numFmtId="0" fontId="65" fillId="0" borderId="1" xfId="0" applyFont="1" applyBorder="1" applyAlignment="1">
      <alignment horizontal="center"/>
    </xf>
    <xf numFmtId="0" fontId="65" fillId="0" borderId="71" xfId="0" applyFont="1" applyBorder="1" applyAlignment="1">
      <alignment horizontal="center"/>
    </xf>
    <xf numFmtId="0" fontId="1" fillId="5" borderId="15" xfId="0" applyFont="1" applyFill="1" applyBorder="1" applyAlignment="1">
      <alignment horizontal="center" wrapText="1"/>
    </xf>
    <xf numFmtId="0" fontId="1" fillId="5" borderId="73" xfId="0" applyFont="1" applyFill="1" applyBorder="1" applyAlignment="1">
      <alignment horizont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23" fillId="6" borderId="28" xfId="0" applyFont="1" applyFill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18" fillId="6" borderId="28" xfId="0" applyFont="1" applyFill="1" applyBorder="1" applyAlignment="1">
      <alignment horizontal="center" vertical="center" wrapText="1"/>
    </xf>
    <xf numFmtId="0" fontId="18" fillId="6" borderId="33" xfId="0" applyFont="1" applyFill="1" applyBorder="1" applyAlignment="1">
      <alignment horizontal="center" vertical="center" wrapText="1"/>
    </xf>
    <xf numFmtId="0" fontId="18" fillId="6" borderId="6" xfId="0" applyFont="1" applyFill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24" fillId="6" borderId="2" xfId="0" applyFont="1" applyFill="1" applyBorder="1" applyAlignment="1">
      <alignment horizontal="left" vertical="center" wrapText="1"/>
    </xf>
    <xf numFmtId="0" fontId="24" fillId="6" borderId="15" xfId="0" applyFont="1" applyFill="1" applyBorder="1" applyAlignment="1">
      <alignment horizontal="left" vertical="center" wrapText="1"/>
    </xf>
    <xf numFmtId="0" fontId="23" fillId="6" borderId="37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23" fillId="0" borderId="2" xfId="0" applyFont="1" applyBorder="1" applyAlignment="1">
      <alignment horizontal="left" vertical="center" wrapText="1"/>
    </xf>
    <xf numFmtId="0" fontId="23" fillId="0" borderId="49" xfId="0" applyFont="1" applyBorder="1" applyAlignment="1">
      <alignment horizontal="left" vertical="center" wrapText="1"/>
    </xf>
    <xf numFmtId="0" fontId="23" fillId="0" borderId="15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wrapText="1"/>
    </xf>
    <xf numFmtId="0" fontId="22" fillId="0" borderId="1" xfId="0" applyFont="1" applyBorder="1" applyAlignment="1">
      <alignment horizontal="center" wrapText="1"/>
    </xf>
    <xf numFmtId="0" fontId="29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40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40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28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30" fillId="7" borderId="0" xfId="0" applyFont="1" applyFill="1" applyAlignment="1">
      <alignment horizontal="center" wrapText="1"/>
    </xf>
    <xf numFmtId="0" fontId="22" fillId="0" borderId="0" xfId="0" applyFont="1" applyBorder="1" applyAlignment="1">
      <alignment horizontal="center" wrapText="1"/>
    </xf>
    <xf numFmtId="0" fontId="30" fillId="6" borderId="1" xfId="0" applyFont="1" applyFill="1" applyBorder="1" applyAlignment="1">
      <alignment horizont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15" fillId="6" borderId="1" xfId="1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wrapText="1"/>
    </xf>
    <xf numFmtId="0" fontId="5" fillId="0" borderId="22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4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49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32" fillId="0" borderId="11" xfId="1" applyFont="1" applyBorder="1" applyAlignment="1">
      <alignment horizontal="center" wrapText="1"/>
    </xf>
    <xf numFmtId="0" fontId="46" fillId="0" borderId="0" xfId="1" applyFont="1" applyAlignment="1">
      <alignment horizontal="center" vertical="center"/>
    </xf>
    <xf numFmtId="0" fontId="47" fillId="0" borderId="50" xfId="1" applyFont="1" applyBorder="1" applyAlignment="1">
      <alignment horizontal="center" vertical="center"/>
    </xf>
    <xf numFmtId="0" fontId="47" fillId="0" borderId="52" xfId="1" applyFont="1" applyBorder="1" applyAlignment="1">
      <alignment horizontal="center" vertical="center"/>
    </xf>
    <xf numFmtId="0" fontId="47" fillId="0" borderId="54" xfId="1" applyFont="1" applyBorder="1" applyAlignment="1">
      <alignment horizontal="center" vertical="center"/>
    </xf>
    <xf numFmtId="0" fontId="46" fillId="0" borderId="0" xfId="1" applyFont="1" applyAlignment="1">
      <alignment horizontal="center" vertical="center" wrapText="1"/>
    </xf>
    <xf numFmtId="0" fontId="42" fillId="0" borderId="0" xfId="1" applyFont="1" applyAlignment="1">
      <alignment horizontal="center" vertical="center"/>
    </xf>
    <xf numFmtId="0" fontId="44" fillId="0" borderId="0" xfId="1" applyFont="1" applyAlignment="1">
      <alignment horizontal="center" vertical="center"/>
    </xf>
    <xf numFmtId="0" fontId="55" fillId="0" borderId="1" xfId="0" applyFont="1" applyBorder="1" applyAlignment="1">
      <alignment horizontal="center" vertical="top" wrapText="1"/>
    </xf>
    <xf numFmtId="0" fontId="52" fillId="2" borderId="29" xfId="0" applyFont="1" applyFill="1" applyBorder="1" applyAlignment="1">
      <alignment vertical="top" wrapText="1"/>
    </xf>
    <xf numFmtId="0" fontId="52" fillId="2" borderId="33" xfId="0" applyFont="1" applyFill="1" applyBorder="1" applyAlignment="1">
      <alignment vertical="top" wrapText="1"/>
    </xf>
    <xf numFmtId="0" fontId="58" fillId="2" borderId="56" xfId="0" applyFont="1" applyFill="1" applyBorder="1" applyAlignment="1">
      <alignment vertical="top" wrapText="1"/>
    </xf>
    <xf numFmtId="0" fontId="58" fillId="2" borderId="0" xfId="0" applyFont="1" applyFill="1" applyBorder="1" applyAlignment="1">
      <alignment vertical="top" wrapText="1"/>
    </xf>
    <xf numFmtId="0" fontId="53" fillId="2" borderId="48" xfId="0" applyFont="1" applyFill="1" applyBorder="1" applyAlignment="1">
      <alignment vertical="top" wrapText="1"/>
    </xf>
    <xf numFmtId="0" fontId="53" fillId="2" borderId="57" xfId="0" applyFont="1" applyFill="1" applyBorder="1" applyAlignment="1">
      <alignment vertical="top" wrapText="1"/>
    </xf>
    <xf numFmtId="0" fontId="50" fillId="0" borderId="46" xfId="0" applyFont="1" applyBorder="1" applyAlignment="1">
      <alignment vertical="top" wrapText="1"/>
    </xf>
    <xf numFmtId="0" fontId="50" fillId="0" borderId="5" xfId="0" applyFont="1" applyBorder="1" applyAlignment="1">
      <alignment vertical="top" wrapText="1"/>
    </xf>
    <xf numFmtId="0" fontId="50" fillId="0" borderId="28" xfId="0" applyFont="1" applyBorder="1" applyAlignment="1">
      <alignment horizontal="center" vertical="top" wrapText="1"/>
    </xf>
    <xf numFmtId="0" fontId="50" fillId="0" borderId="37" xfId="0" applyFont="1" applyBorder="1" applyAlignment="1">
      <alignment horizontal="center" vertical="top" wrapText="1"/>
    </xf>
    <xf numFmtId="0" fontId="50" fillId="0" borderId="8" xfId="0" applyFont="1" applyBorder="1" applyAlignment="1">
      <alignment horizontal="center" vertical="top" wrapText="1"/>
    </xf>
    <xf numFmtId="0" fontId="52" fillId="2" borderId="1" xfId="0" applyFont="1" applyFill="1" applyBorder="1" applyAlignment="1">
      <alignment vertical="top" wrapText="1"/>
    </xf>
    <xf numFmtId="0" fontId="50" fillId="0" borderId="44" xfId="0" applyFont="1" applyBorder="1" applyAlignment="1">
      <alignment horizontal="center" vertical="top" wrapText="1"/>
    </xf>
    <xf numFmtId="0" fontId="50" fillId="0" borderId="45" xfId="0" applyFont="1" applyBorder="1" applyAlignment="1">
      <alignment horizontal="center" vertical="top" wrapText="1"/>
    </xf>
    <xf numFmtId="0" fontId="58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52" fillId="0" borderId="9" xfId="0" applyFont="1" applyBorder="1" applyAlignment="1">
      <alignment vertical="center" wrapText="1"/>
    </xf>
    <xf numFmtId="0" fontId="52" fillId="0" borderId="10" xfId="0" applyFont="1" applyBorder="1" applyAlignment="1">
      <alignment vertical="center" wrapText="1"/>
    </xf>
    <xf numFmtId="0" fontId="39" fillId="0" borderId="1" xfId="0" applyFont="1" applyBorder="1" applyAlignment="1">
      <alignment horizontal="center" wrapText="1"/>
    </xf>
    <xf numFmtId="0" fontId="50" fillId="0" borderId="1" xfId="0" applyFont="1" applyBorder="1" applyAlignment="1">
      <alignment horizontal="center" vertical="top" wrapText="1"/>
    </xf>
    <xf numFmtId="0" fontId="39" fillId="0" borderId="9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3" fillId="2" borderId="1" xfId="0" applyFont="1" applyFill="1" applyBorder="1" applyAlignment="1">
      <alignment vertical="top" wrapText="1"/>
    </xf>
    <xf numFmtId="0" fontId="50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20" fillId="0" borderId="0" xfId="0" applyFont="1" applyAlignment="1">
      <alignment horizontal="right" vertical="center" wrapText="1"/>
    </xf>
    <xf numFmtId="2" fontId="22" fillId="0" borderId="0" xfId="0" applyNumberFormat="1" applyFont="1" applyAlignment="1">
      <alignment horizontal="right" vertical="center" wrapText="1"/>
    </xf>
    <xf numFmtId="0" fontId="8" fillId="0" borderId="28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29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4" xfId="0" applyFont="1" applyBorder="1" applyAlignment="1">
      <alignment horizontal="center" vertical="top" wrapText="1"/>
    </xf>
    <xf numFmtId="0" fontId="8" fillId="0" borderId="45" xfId="0" applyFont="1" applyBorder="1" applyAlignment="1">
      <alignment horizontal="center" vertical="top" wrapText="1"/>
    </xf>
    <xf numFmtId="0" fontId="8" fillId="0" borderId="46" xfId="0" applyFont="1" applyBorder="1" applyAlignment="1">
      <alignment horizontal="center" vertical="top" wrapText="1"/>
    </xf>
    <xf numFmtId="0" fontId="8" fillId="0" borderId="47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46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46" xfId="0" applyFont="1" applyBorder="1" applyAlignment="1">
      <alignment vertical="top" wrapText="1"/>
    </xf>
    <xf numFmtId="0" fontId="8" fillId="0" borderId="47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48" xfId="0" applyFont="1" applyBorder="1" applyAlignment="1">
      <alignment horizontal="center" vertical="top" wrapText="1"/>
    </xf>
    <xf numFmtId="0" fontId="8" fillId="0" borderId="28" xfId="0" applyFont="1" applyBorder="1" applyAlignment="1">
      <alignment horizontal="center" vertical="top" wrapText="1"/>
    </xf>
    <xf numFmtId="0" fontId="8" fillId="0" borderId="3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6" fillId="0" borderId="28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7" fillId="0" borderId="28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46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37" xfId="0" applyFont="1" applyBorder="1" applyAlignment="1">
      <alignment vertical="top" wrapText="1"/>
    </xf>
    <xf numFmtId="0" fontId="7" fillId="0" borderId="28" xfId="0" applyFont="1" applyBorder="1" applyAlignment="1">
      <alignment horizontal="center" vertical="top" wrapText="1"/>
    </xf>
    <xf numFmtId="0" fontId="7" fillId="0" borderId="3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28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7" fillId="0" borderId="29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48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28" xfId="0" applyFont="1" applyFill="1" applyBorder="1" applyAlignment="1">
      <alignment vertical="top" wrapText="1"/>
    </xf>
    <xf numFmtId="0" fontId="7" fillId="2" borderId="37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 wrapText="1"/>
    </xf>
  </cellXfs>
  <cellStyles count="9">
    <cellStyle name="Normal" xfId="0" builtinId="0"/>
    <cellStyle name="Normal 2" xfId="1"/>
    <cellStyle name="Normal 2 2" xfId="8"/>
    <cellStyle name="Normal 3" xfId="2"/>
    <cellStyle name="Normal 4" xfId="3"/>
    <cellStyle name="Normal 5" xfId="4"/>
    <cellStyle name="Normal 6" xfId="5"/>
    <cellStyle name="Normal 7" xfId="6"/>
    <cellStyle name="Normal 8" xfId="7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5794049878086914E-2"/>
          <c:y val="0.14802655354799604"/>
          <c:w val="0.91416404800249751"/>
          <c:h val="0.75000120464318187"/>
        </c:manualLayout>
      </c:layout>
      <c:barChart>
        <c:barDir val="col"/>
        <c:grouping val="clustered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96.521739130434781</c:v>
                </c:pt>
                <c:pt idx="1">
                  <c:v>96.521739130434781</c:v>
                </c:pt>
                <c:pt idx="2">
                  <c:v>96.521739130434781</c:v>
                </c:pt>
                <c:pt idx="3">
                  <c:v>96.521739130434781</c:v>
                </c:pt>
                <c:pt idx="4">
                  <c:v>96.521739130434781</c:v>
                </c:pt>
                <c:pt idx="5">
                  <c:v>0</c:v>
                </c:pt>
              </c:numCache>
            </c:numRef>
          </c:val>
        </c:ser>
        <c:gapWidth val="219"/>
        <c:overlap val="-27"/>
        <c:axId val="98069120"/>
        <c:axId val="98075008"/>
      </c:barChart>
      <c:catAx>
        <c:axId val="98069120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8075008"/>
        <c:crosses val="autoZero"/>
        <c:auto val="1"/>
        <c:lblAlgn val="ctr"/>
        <c:lblOffset val="100"/>
      </c:catAx>
      <c:valAx>
        <c:axId val="98075008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8069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tx>
        <c:rich>
          <a:bodyPr/>
          <a:lstStyle/>
          <a:p>
            <a:pPr>
              <a:defRPr lang="en-IN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ASSIGNMEENT  MARKS CO ATTAINMENT</a:t>
            </a:r>
          </a:p>
        </c:rich>
      </c:tx>
    </c:title>
    <c:plotArea>
      <c:layout>
        <c:manualLayout>
          <c:layoutTarget val="inner"/>
          <c:xMode val="edge"/>
          <c:yMode val="edge"/>
          <c:x val="7.9658661302746681E-2"/>
          <c:y val="0.13953488372093076"/>
          <c:w val="0.89900489184528076"/>
          <c:h val="0.68604651162790697"/>
        </c:manualLayout>
      </c:layout>
      <c:barChart>
        <c:barDir val="col"/>
        <c:grouping val="clustered"/>
        <c:ser>
          <c:idx val="0"/>
          <c:order val="0"/>
          <c:tx>
            <c:strRef>
              <c:f>'Assignment CO '!$O$142</c:f>
              <c:strCache>
                <c:ptCount val="1"/>
                <c:pt idx="0">
                  <c:v>ASSIGNMEENT  MARKS ATTAINMENT</c:v>
                </c:pt>
              </c:strCache>
            </c:strRef>
          </c:tx>
          <c:cat>
            <c:strRef>
              <c:f>'Assignment CO '!$P$141:$U$141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'Assignment CO '!$P$142:$U$142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99725696"/>
        <c:axId val="99727616"/>
      </c:barChart>
      <c:catAx>
        <c:axId val="997256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IN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9727616"/>
        <c:crosses val="autoZero"/>
        <c:auto val="1"/>
        <c:lblAlgn val="ctr"/>
        <c:lblOffset val="100"/>
      </c:catAx>
      <c:valAx>
        <c:axId val="997276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lang="en-IN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</c:title>
        <c:numFmt formatCode="0" sourceLinked="1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9725696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5437157929477121E-2"/>
          <c:y val="0.14851533014687276"/>
          <c:w val="0.91258090745446951"/>
          <c:h val="0.74917733207422077"/>
        </c:manualLayout>
      </c:layout>
      <c:barChart>
        <c:barDir val="col"/>
        <c:grouping val="clustered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</c:numCache>
            </c:numRef>
          </c:val>
        </c:ser>
        <c:gapWidth val="219"/>
        <c:overlap val="-27"/>
        <c:axId val="99940608"/>
        <c:axId val="99966976"/>
      </c:barChart>
      <c:catAx>
        <c:axId val="9994060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9966976"/>
        <c:crosses val="autoZero"/>
        <c:auto val="1"/>
        <c:lblAlgn val="ctr"/>
        <c:lblOffset val="100"/>
      </c:catAx>
      <c:valAx>
        <c:axId val="99966976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9940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autoTitleDeleted val="1"/>
    <c:plotArea>
      <c:layout>
        <c:manualLayout>
          <c:layoutTarget val="inner"/>
          <c:xMode val="edge"/>
          <c:yMode val="edge"/>
          <c:x val="0.10380622837370262"/>
          <c:y val="0.13898328089128947"/>
          <c:w val="0.85294117647059353"/>
          <c:h val="0.63389935430905098"/>
        </c:manualLayout>
      </c:layout>
      <c:barChart>
        <c:barDir val="col"/>
        <c:grouping val="clustered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dLbls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98.260869565217391</c:v>
                </c:pt>
                <c:pt idx="1">
                  <c:v>98.260869565217391</c:v>
                </c:pt>
                <c:pt idx="2">
                  <c:v>98.260869565217391</c:v>
                </c:pt>
                <c:pt idx="3">
                  <c:v>98.260869565217391</c:v>
                </c:pt>
                <c:pt idx="4">
                  <c:v>98.260869565217391</c:v>
                </c:pt>
              </c:numCache>
            </c:numRef>
          </c:val>
        </c:ser>
        <c:gapWidth val="300"/>
        <c:axId val="98029568"/>
        <c:axId val="98031488"/>
      </c:barChart>
      <c:catAx>
        <c:axId val="980295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8031488"/>
        <c:crosses val="autoZero"/>
        <c:auto val="1"/>
        <c:lblAlgn val="ctr"/>
        <c:lblOffset val="100"/>
      </c:catAx>
      <c:valAx>
        <c:axId val="98031488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</c:title>
        <c:numFmt formatCode="0" sourceLinked="1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80295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552"/>
          <c:y val="1.6949152542372881E-2"/>
          <c:w val="0.27854671280276838"/>
          <c:h val="8.1355932203389866E-2"/>
        </c:manualLayout>
      </c:layout>
      <c:txPr>
        <a:bodyPr/>
        <a:lstStyle/>
        <a:p>
          <a:pPr>
            <a:defRPr lang="en-IN"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4279749478079245E-2"/>
          <c:y val="0.15827338129496477"/>
          <c:w val="0.91649269311064718"/>
          <c:h val="0.73021582733813206"/>
        </c:manualLayout>
      </c:layout>
      <c:barChart>
        <c:barDir val="col"/>
        <c:grouping val="clustered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96.521739130434781</c:v>
                </c:pt>
                <c:pt idx="1">
                  <c:v>96.521739130434781</c:v>
                </c:pt>
                <c:pt idx="2">
                  <c:v>96.521739130434781</c:v>
                </c:pt>
                <c:pt idx="3">
                  <c:v>96.521739130434781</c:v>
                </c:pt>
                <c:pt idx="4">
                  <c:v>96.521739130434781</c:v>
                </c:pt>
                <c:pt idx="5">
                  <c:v>0</c:v>
                </c:pt>
              </c:numCache>
            </c:numRef>
          </c:val>
        </c:ser>
        <c:gapWidth val="219"/>
        <c:overlap val="-27"/>
        <c:axId val="99965184"/>
        <c:axId val="100171776"/>
      </c:barChart>
      <c:catAx>
        <c:axId val="99965184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0171776"/>
        <c:crosses val="autoZero"/>
        <c:auto val="1"/>
        <c:lblAlgn val="ctr"/>
        <c:lblOffset val="100"/>
      </c:catAx>
      <c:valAx>
        <c:axId val="100171776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9965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4054108926419694E-2"/>
          <c:y val="0.15827338129496477"/>
          <c:w val="0.91684084755965911"/>
          <c:h val="0.73021582733813206"/>
        </c:manualLayout>
      </c:layout>
      <c:barChart>
        <c:barDir val="col"/>
        <c:grouping val="clustered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</c:numCache>
            </c:numRef>
          </c:val>
        </c:ser>
        <c:gapWidth val="219"/>
        <c:overlap val="-27"/>
        <c:axId val="100199808"/>
        <c:axId val="100209792"/>
      </c:barChart>
      <c:catAx>
        <c:axId val="10019980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0209792"/>
        <c:crosses val="autoZero"/>
        <c:auto val="1"/>
        <c:lblAlgn val="ctr"/>
        <c:lblOffset val="100"/>
      </c:catAx>
      <c:valAx>
        <c:axId val="100209792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0199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autoTitleDeleted val="1"/>
    <c:plotArea>
      <c:layout>
        <c:manualLayout>
          <c:layoutTarget val="inner"/>
          <c:xMode val="edge"/>
          <c:yMode val="edge"/>
          <c:x val="0.15319890506448774"/>
          <c:y val="0.12203410029479"/>
          <c:w val="0.80134811879885903"/>
          <c:h val="0.63389935430905098"/>
        </c:manualLayout>
      </c:layout>
      <c:barChart>
        <c:barDir val="col"/>
        <c:grouping val="clustered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98.260869565217391</c:v>
                </c:pt>
                <c:pt idx="1">
                  <c:v>98.260869565217391</c:v>
                </c:pt>
                <c:pt idx="2">
                  <c:v>98.260869565217391</c:v>
                </c:pt>
                <c:pt idx="3">
                  <c:v>98.260869565217391</c:v>
                </c:pt>
                <c:pt idx="4">
                  <c:v>98.260869565217391</c:v>
                </c:pt>
              </c:numCache>
            </c:numRef>
          </c:val>
        </c:ser>
        <c:gapWidth val="300"/>
        <c:axId val="100254464"/>
        <c:axId val="100256384"/>
      </c:barChart>
      <c:catAx>
        <c:axId val="1002544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0256384"/>
        <c:crosses val="autoZero"/>
        <c:auto val="1"/>
        <c:lblAlgn val="ctr"/>
        <c:lblOffset val="100"/>
      </c:catAx>
      <c:valAx>
        <c:axId val="100256384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</c:title>
        <c:numFmt formatCode="0" sourceLinked="1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02544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882"/>
          <c:y val="1.6949152542372881E-2"/>
          <c:w val="0.27104430128052182"/>
          <c:h val="8.1355932203389866E-2"/>
        </c:manualLayout>
      </c:layout>
      <c:txPr>
        <a:bodyPr/>
        <a:lstStyle/>
        <a:p>
          <a:pPr>
            <a:defRPr lang="en-IN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txPr>
        <a:bodyPr/>
        <a:lstStyle/>
        <a:p>
          <a:pPr>
            <a:defRPr lang="en-IN"/>
          </a:pPr>
          <a:endParaRPr lang="en-US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'COURSE FINAL  ATTAINMENT '!$C$27</c:f>
              <c:strCache>
                <c:ptCount val="1"/>
                <c:pt idx="0">
                  <c:v>CO ATTAINMENT CHART 2017-2018 17PHY22</c:v>
                </c:pt>
              </c:strCache>
            </c:strRef>
          </c:tx>
          <c:dLbls>
            <c:numFmt formatCode="0" sourceLinked="0"/>
            <c:txPr>
              <a:bodyPr/>
              <a:lstStyle/>
              <a:p>
                <a:pPr>
                  <a:defRPr lang="en-IN"/>
                </a:pPr>
                <a:endParaRPr lang="en-US"/>
              </a:p>
            </c:txPr>
            <c:showVal val="1"/>
          </c:dLbls>
          <c:cat>
            <c:strRef>
              <c:f>'COURSE FINAL  ATTAINMENT '!$D$26:$H$26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'COURSE FINAL  ATTAINMENT '!$D$27:$H$27</c:f>
              <c:numCache>
                <c:formatCode>General</c:formatCode>
                <c:ptCount val="5"/>
                <c:pt idx="0">
                  <c:v>97.154150197628468</c:v>
                </c:pt>
                <c:pt idx="1">
                  <c:v>97.21475625823453</c:v>
                </c:pt>
                <c:pt idx="2">
                  <c:v>97.154150197628468</c:v>
                </c:pt>
                <c:pt idx="3">
                  <c:v>96.911725955204233</c:v>
                </c:pt>
                <c:pt idx="4">
                  <c:v>97.093544137022405</c:v>
                </c:pt>
              </c:numCache>
            </c:numRef>
          </c:val>
        </c:ser>
        <c:axId val="100326400"/>
        <c:axId val="100082432"/>
      </c:barChart>
      <c:catAx>
        <c:axId val="1003264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en-IN"/>
            </a:pPr>
            <a:endParaRPr lang="en-US"/>
          </a:p>
        </c:txPr>
        <c:crossAx val="100082432"/>
        <c:crosses val="autoZero"/>
        <c:auto val="1"/>
        <c:lblAlgn val="ctr"/>
        <c:lblOffset val="100"/>
      </c:catAx>
      <c:valAx>
        <c:axId val="100082432"/>
        <c:scaling>
          <c:orientation val="minMax"/>
          <c:min val="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en-IN"/>
            </a:pPr>
            <a:endParaRPr lang="en-US"/>
          </a:p>
        </c:txPr>
        <c:crossAx val="100326400"/>
        <c:crosses val="autoZero"/>
        <c:crossBetween val="between"/>
        <c:majorUnit val="10"/>
      </c:valAx>
    </c:plotArea>
    <c:plotVisOnly val="1"/>
    <c:dispBlanksAs val="gap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763732</xdr:colOff>
      <xdr:row>153</xdr:row>
      <xdr:rowOff>94384</xdr:rowOff>
    </xdr:from>
    <xdr:to>
      <xdr:col>12</xdr:col>
      <xdr:colOff>942109</xdr:colOff>
      <xdr:row>166</xdr:row>
      <xdr:rowOff>182708</xdr:rowOff>
    </xdr:to>
    <xdr:graphicFrame macro="">
      <xdr:nvGraphicFramePr>
        <xdr:cNvPr id="11064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136</xdr:row>
      <xdr:rowOff>57150</xdr:rowOff>
    </xdr:from>
    <xdr:to>
      <xdr:col>13</xdr:col>
      <xdr:colOff>714375</xdr:colOff>
      <xdr:row>150</xdr:row>
      <xdr:rowOff>47625</xdr:rowOff>
    </xdr:to>
    <xdr:graphicFrame macro="">
      <xdr:nvGraphicFramePr>
        <xdr:cNvPr id="1127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133</xdr:row>
      <xdr:rowOff>19050</xdr:rowOff>
    </xdr:from>
    <xdr:to>
      <xdr:col>12</xdr:col>
      <xdr:colOff>457200</xdr:colOff>
      <xdr:row>145</xdr:row>
      <xdr:rowOff>76200</xdr:rowOff>
    </xdr:to>
    <xdr:graphicFrame macro="">
      <xdr:nvGraphicFramePr>
        <xdr:cNvPr id="11987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 macro="">
      <xdr:nvGraphicFramePr>
        <xdr:cNvPr id="11680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295275</xdr:colOff>
      <xdr:row>17</xdr:row>
      <xdr:rowOff>57150</xdr:rowOff>
    </xdr:to>
    <xdr:graphicFrame macro="">
      <xdr:nvGraphicFramePr>
        <xdr:cNvPr id="3062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314325</xdr:colOff>
      <xdr:row>36</xdr:row>
      <xdr:rowOff>57150</xdr:rowOff>
    </xdr:to>
    <xdr:graphicFrame macro="">
      <xdr:nvGraphicFramePr>
        <xdr:cNvPr id="3062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 macro="">
      <xdr:nvGraphicFramePr>
        <xdr:cNvPr id="30624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247650</xdr:colOff>
      <xdr:row>16</xdr:row>
      <xdr:rowOff>295275</xdr:rowOff>
    </xdr:from>
    <xdr:to>
      <xdr:col>17</xdr:col>
      <xdr:colOff>104775</xdr:colOff>
      <xdr:row>26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/>
  <dimension ref="C1:I26"/>
  <sheetViews>
    <sheetView topLeftCell="A7" workbookViewId="0">
      <selection activeCell="F24" sqref="F24"/>
    </sheetView>
  </sheetViews>
  <sheetFormatPr defaultRowHeight="12.75"/>
  <cols>
    <col min="6" max="6" width="95.85546875" customWidth="1"/>
  </cols>
  <sheetData>
    <row r="1" spans="3:9">
      <c r="C1" s="46"/>
      <c r="D1" s="46"/>
      <c r="E1" s="46"/>
    </row>
    <row r="2" spans="3:9">
      <c r="C2" s="46"/>
      <c r="D2" s="46"/>
      <c r="E2" s="46"/>
    </row>
    <row r="5" spans="3:9" ht="15">
      <c r="F5" s="62" t="s">
        <v>201</v>
      </c>
    </row>
    <row r="7" spans="3:9" ht="15.75">
      <c r="E7" s="63"/>
      <c r="F7" s="153"/>
      <c r="G7" s="53"/>
      <c r="H7" s="53"/>
      <c r="I7" s="53"/>
    </row>
    <row r="8" spans="3:9" ht="15.75">
      <c r="E8" s="63">
        <v>1</v>
      </c>
      <c r="F8" s="153" t="s">
        <v>219</v>
      </c>
      <c r="G8" s="53"/>
      <c r="H8" s="53"/>
      <c r="I8" s="53"/>
    </row>
    <row r="9" spans="3:9" ht="14.25" customHeight="1">
      <c r="E9" s="63">
        <v>2</v>
      </c>
      <c r="F9" s="153" t="s">
        <v>220</v>
      </c>
      <c r="G9" s="53"/>
      <c r="H9" s="53"/>
      <c r="I9" s="53"/>
    </row>
    <row r="10" spans="3:9" ht="15.75">
      <c r="E10" s="63">
        <v>3</v>
      </c>
      <c r="F10" s="153" t="s">
        <v>221</v>
      </c>
      <c r="G10" s="53"/>
      <c r="H10" s="53"/>
      <c r="I10" s="53"/>
    </row>
    <row r="11" spans="3:9" ht="15.75">
      <c r="E11" s="63">
        <v>4</v>
      </c>
      <c r="F11" s="153" t="s">
        <v>222</v>
      </c>
      <c r="G11" s="53"/>
      <c r="H11" s="53"/>
      <c r="I11" s="53"/>
    </row>
    <row r="12" spans="3:9" ht="13.5" customHeight="1">
      <c r="E12" s="63">
        <v>5</v>
      </c>
      <c r="F12" s="153" t="s">
        <v>196</v>
      </c>
      <c r="G12" s="64" t="s">
        <v>198</v>
      </c>
      <c r="H12" s="53"/>
      <c r="I12" s="65">
        <v>0.6</v>
      </c>
    </row>
    <row r="13" spans="3:9" ht="15.75">
      <c r="E13" s="63">
        <v>6</v>
      </c>
      <c r="F13" s="153" t="s">
        <v>197</v>
      </c>
      <c r="G13" s="64" t="s">
        <v>199</v>
      </c>
      <c r="H13" s="53"/>
      <c r="I13" s="65">
        <v>0.7</v>
      </c>
    </row>
    <row r="14" spans="3:9" ht="15.75">
      <c r="E14" s="63">
        <v>7</v>
      </c>
      <c r="F14" s="153" t="s">
        <v>200</v>
      </c>
    </row>
    <row r="17" spans="6:6">
      <c r="F17" s="66" t="s">
        <v>202</v>
      </c>
    </row>
    <row r="22" spans="6:6" ht="15">
      <c r="F22" s="53"/>
    </row>
    <row r="23" spans="6:6" ht="15">
      <c r="F23" s="53"/>
    </row>
    <row r="24" spans="6:6" ht="15">
      <c r="F24" s="53"/>
    </row>
    <row r="25" spans="6:6" ht="15">
      <c r="F25" s="53"/>
    </row>
    <row r="26" spans="6:6" ht="15">
      <c r="F26" s="53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P2037"/>
  <sheetViews>
    <sheetView zoomScale="70" zoomScaleNormal="70" workbookViewId="0">
      <pane xSplit="2" ySplit="8" topLeftCell="C118" activePane="bottomRight" state="frozen"/>
      <selection pane="topRight" activeCell="C1" sqref="C1"/>
      <selection pane="bottomLeft" activeCell="A9" sqref="A9"/>
      <selection pane="bottomRight" activeCell="R7" sqref="R7"/>
    </sheetView>
  </sheetViews>
  <sheetFormatPr defaultColWidth="17.140625" defaultRowHeight="15.75"/>
  <cols>
    <col min="1" max="1" width="7.7109375" style="1" bestFit="1" customWidth="1"/>
    <col min="2" max="2" width="34.28515625" style="2" customWidth="1"/>
    <col min="3" max="3" width="18" style="37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3.140625" style="37" customWidth="1"/>
    <col min="9" max="9" width="12.42578125" style="1" hidden="1" customWidth="1"/>
    <col min="10" max="10" width="13.140625" style="37" hidden="1" customWidth="1"/>
    <col min="11" max="11" width="12.42578125" style="67" hidden="1" customWidth="1"/>
    <col min="12" max="12" width="13.140625" style="37" hidden="1" customWidth="1"/>
    <col min="13" max="13" width="12.42578125" style="67" hidden="1" customWidth="1"/>
    <col min="14" max="14" width="13.140625" style="37" hidden="1" customWidth="1"/>
    <col min="15" max="15" width="12.42578125" style="67" hidden="1" customWidth="1"/>
    <col min="16" max="16" width="30.7109375" style="70" customWidth="1"/>
    <col min="17" max="16384" width="17.140625" style="2"/>
  </cols>
  <sheetData>
    <row r="1" spans="1:16" ht="30" customHeight="1">
      <c r="A1" s="336" t="s">
        <v>166</v>
      </c>
      <c r="B1" s="336"/>
      <c r="C1" s="336"/>
      <c r="D1" s="336"/>
      <c r="E1" s="336"/>
      <c r="F1" s="336"/>
      <c r="G1" s="336"/>
      <c r="H1" s="336"/>
      <c r="I1" s="336"/>
      <c r="J1" s="2"/>
      <c r="K1" s="2"/>
      <c r="L1" s="2"/>
      <c r="M1" s="2"/>
      <c r="N1" s="2"/>
      <c r="O1" s="2"/>
    </row>
    <row r="2" spans="1:16" ht="20.45" customHeight="1">
      <c r="A2" s="337" t="s">
        <v>449</v>
      </c>
      <c r="B2" s="337"/>
      <c r="C2" s="337"/>
      <c r="D2" s="337"/>
      <c r="E2" s="337"/>
      <c r="F2" s="337"/>
      <c r="G2" s="337"/>
      <c r="H2" s="337"/>
      <c r="I2" s="337"/>
      <c r="J2" s="2"/>
      <c r="K2" s="2"/>
      <c r="L2" s="2"/>
      <c r="M2" s="2"/>
      <c r="N2" s="2"/>
      <c r="O2" s="2"/>
    </row>
    <row r="3" spans="1:16" ht="24.6" customHeight="1">
      <c r="A3" s="338" t="s">
        <v>695</v>
      </c>
      <c r="B3" s="339"/>
      <c r="C3" s="339"/>
      <c r="D3" s="339"/>
      <c r="E3" s="339"/>
      <c r="F3" s="339"/>
      <c r="G3" s="339"/>
      <c r="H3" s="339"/>
      <c r="I3" s="340"/>
      <c r="J3" s="2"/>
      <c r="K3" s="2"/>
      <c r="L3" s="2"/>
      <c r="M3" s="2"/>
      <c r="N3" s="2"/>
      <c r="O3" s="2"/>
    </row>
    <row r="4" spans="1:16" ht="17.45" customHeight="1" thickBot="1">
      <c r="A4" s="341" t="s">
        <v>689</v>
      </c>
      <c r="B4" s="341"/>
      <c r="C4" s="234" t="s">
        <v>690</v>
      </c>
      <c r="D4" s="342" t="s">
        <v>691</v>
      </c>
      <c r="E4" s="342"/>
      <c r="F4" s="342"/>
      <c r="G4" s="342" t="s">
        <v>692</v>
      </c>
      <c r="H4" s="342"/>
      <c r="I4" s="342"/>
      <c r="J4" s="233"/>
      <c r="K4" s="2"/>
      <c r="L4" s="2"/>
      <c r="M4" s="2"/>
      <c r="N4" s="2"/>
      <c r="O4" s="2"/>
    </row>
    <row r="5" spans="1:16" ht="15.75" customHeight="1" thickTop="1">
      <c r="A5" s="327" t="s">
        <v>162</v>
      </c>
      <c r="B5" s="314" t="s">
        <v>156</v>
      </c>
      <c r="C5" s="311" t="s">
        <v>157</v>
      </c>
      <c r="D5" s="329" t="s">
        <v>694</v>
      </c>
      <c r="E5" s="329"/>
      <c r="F5" s="329"/>
      <c r="G5" s="329"/>
      <c r="H5" s="329"/>
      <c r="I5" s="330"/>
      <c r="J5" s="316" t="s">
        <v>204</v>
      </c>
      <c r="K5" s="317"/>
      <c r="L5" s="317"/>
      <c r="M5" s="317"/>
      <c r="N5" s="317"/>
      <c r="O5" s="318"/>
      <c r="P5" s="309" t="s">
        <v>203</v>
      </c>
    </row>
    <row r="6" spans="1:16" ht="15.75" customHeight="1">
      <c r="A6" s="327"/>
      <c r="B6" s="314"/>
      <c r="C6" s="312"/>
      <c r="D6" s="331"/>
      <c r="E6" s="331"/>
      <c r="F6" s="331"/>
      <c r="G6" s="331"/>
      <c r="H6" s="331"/>
      <c r="I6" s="332"/>
      <c r="J6" s="319"/>
      <c r="K6" s="320"/>
      <c r="L6" s="320"/>
      <c r="M6" s="320"/>
      <c r="N6" s="320"/>
      <c r="O6" s="321"/>
      <c r="P6" s="310"/>
    </row>
    <row r="7" spans="1:16" ht="15.75" customHeight="1">
      <c r="A7" s="327"/>
      <c r="B7" s="314"/>
      <c r="C7" s="312"/>
      <c r="D7" s="307"/>
      <c r="E7" s="73"/>
      <c r="F7" s="74"/>
      <c r="G7" s="75"/>
      <c r="H7" s="38"/>
      <c r="I7" s="84"/>
      <c r="J7" s="83"/>
      <c r="K7" s="73" t="s">
        <v>226</v>
      </c>
      <c r="L7" s="74"/>
      <c r="M7" s="75"/>
      <c r="N7" s="38"/>
      <c r="O7" s="84"/>
      <c r="P7" s="89"/>
    </row>
    <row r="8" spans="1:16" ht="16.5" thickBot="1">
      <c r="A8" s="328"/>
      <c r="B8" s="315"/>
      <c r="C8" s="313"/>
      <c r="D8" s="308" t="s">
        <v>23</v>
      </c>
      <c r="E8" s="85" t="s">
        <v>24</v>
      </c>
      <c r="F8" s="85" t="s">
        <v>25</v>
      </c>
      <c r="G8" s="85" t="s">
        <v>26</v>
      </c>
      <c r="H8" s="85" t="s">
        <v>169</v>
      </c>
      <c r="I8" s="85"/>
      <c r="J8" s="91" t="s">
        <v>23</v>
      </c>
      <c r="K8" s="92" t="s">
        <v>24</v>
      </c>
      <c r="L8" s="93" t="s">
        <v>25</v>
      </c>
      <c r="M8" s="94" t="s">
        <v>26</v>
      </c>
      <c r="N8" s="95" t="s">
        <v>169</v>
      </c>
      <c r="O8" s="96" t="s">
        <v>205</v>
      </c>
      <c r="P8" s="97" t="s">
        <v>693</v>
      </c>
    </row>
    <row r="9" spans="1:16" s="101" customFormat="1" ht="30.6" customHeight="1" thickTop="1" thickBot="1">
      <c r="A9" s="324"/>
      <c r="B9" s="325"/>
      <c r="C9" s="326"/>
      <c r="D9" s="98">
        <v>20</v>
      </c>
      <c r="E9" s="98">
        <v>20</v>
      </c>
      <c r="F9" s="98">
        <v>20</v>
      </c>
      <c r="G9" s="98">
        <v>20</v>
      </c>
      <c r="H9" s="98">
        <v>20</v>
      </c>
      <c r="I9" s="98"/>
      <c r="J9" s="99"/>
      <c r="K9" s="99"/>
      <c r="L9" s="99"/>
      <c r="M9" s="99"/>
      <c r="N9" s="99"/>
      <c r="O9" s="99"/>
      <c r="P9" s="100">
        <v>80</v>
      </c>
    </row>
    <row r="10" spans="1:16" ht="16.5" thickBot="1">
      <c r="A10" s="78">
        <v>1</v>
      </c>
      <c r="B10" s="262" t="s">
        <v>459</v>
      </c>
      <c r="C10" s="262" t="s">
        <v>571</v>
      </c>
      <c r="D10" s="302">
        <v>18</v>
      </c>
      <c r="E10" s="302">
        <v>18</v>
      </c>
      <c r="F10" s="302">
        <v>18</v>
      </c>
      <c r="G10" s="302">
        <v>18</v>
      </c>
      <c r="H10" s="302">
        <v>18</v>
      </c>
      <c r="I10" s="289"/>
      <c r="J10" s="36"/>
      <c r="K10" s="36"/>
      <c r="L10" s="36"/>
      <c r="M10" s="36"/>
      <c r="N10" s="36"/>
      <c r="O10" s="36"/>
      <c r="P10" s="135">
        <v>76</v>
      </c>
    </row>
    <row r="11" spans="1:16" ht="16.5" customHeight="1" thickBot="1">
      <c r="A11" s="162">
        <v>2</v>
      </c>
      <c r="B11" s="263" t="s">
        <v>460</v>
      </c>
      <c r="C11" s="263" t="s">
        <v>572</v>
      </c>
      <c r="D11" s="302">
        <v>18</v>
      </c>
      <c r="E11" s="302">
        <v>18</v>
      </c>
      <c r="F11" s="302">
        <v>18</v>
      </c>
      <c r="G11" s="302">
        <v>18</v>
      </c>
      <c r="H11" s="302">
        <v>18</v>
      </c>
      <c r="I11" s="290"/>
      <c r="J11" s="36"/>
      <c r="K11" s="36"/>
      <c r="L11" s="36"/>
      <c r="M11" s="36"/>
      <c r="N11" s="36"/>
      <c r="O11" s="36"/>
      <c r="P11" s="136">
        <v>68</v>
      </c>
    </row>
    <row r="12" spans="1:16" ht="16.5" thickBot="1">
      <c r="A12" s="162">
        <v>3</v>
      </c>
      <c r="B12" s="263" t="s">
        <v>461</v>
      </c>
      <c r="C12" s="263" t="s">
        <v>573</v>
      </c>
      <c r="D12" s="302">
        <v>18</v>
      </c>
      <c r="E12" s="302">
        <v>18</v>
      </c>
      <c r="F12" s="302">
        <v>18</v>
      </c>
      <c r="G12" s="302">
        <v>18</v>
      </c>
      <c r="H12" s="302">
        <v>18</v>
      </c>
      <c r="I12" s="290"/>
      <c r="J12" s="36"/>
      <c r="K12" s="36"/>
      <c r="L12" s="36"/>
      <c r="M12" s="36"/>
      <c r="N12" s="36"/>
      <c r="O12" s="36"/>
      <c r="P12" s="136">
        <v>68</v>
      </c>
    </row>
    <row r="13" spans="1:16" ht="16.5" thickBot="1">
      <c r="A13" s="162">
        <v>4</v>
      </c>
      <c r="B13" s="263" t="s">
        <v>462</v>
      </c>
      <c r="C13" s="263" t="s">
        <v>574</v>
      </c>
      <c r="D13" s="302">
        <v>16</v>
      </c>
      <c r="E13" s="302">
        <v>16</v>
      </c>
      <c r="F13" s="302">
        <v>16</v>
      </c>
      <c r="G13" s="302">
        <v>16</v>
      </c>
      <c r="H13" s="302">
        <v>16</v>
      </c>
      <c r="I13" s="290"/>
      <c r="J13" s="36"/>
      <c r="K13" s="36"/>
      <c r="L13" s="36"/>
      <c r="M13" s="36"/>
      <c r="N13" s="36"/>
      <c r="O13" s="36"/>
      <c r="P13" s="136">
        <v>60</v>
      </c>
    </row>
    <row r="14" spans="1:16" ht="16.5" thickBot="1">
      <c r="A14" s="162">
        <v>5</v>
      </c>
      <c r="B14" s="263" t="s">
        <v>463</v>
      </c>
      <c r="C14" s="263" t="s">
        <v>575</v>
      </c>
      <c r="D14" s="302">
        <v>14</v>
      </c>
      <c r="E14" s="302">
        <v>14</v>
      </c>
      <c r="F14" s="302">
        <v>14</v>
      </c>
      <c r="G14" s="302">
        <v>14</v>
      </c>
      <c r="H14" s="302">
        <v>14</v>
      </c>
      <c r="I14" s="290"/>
      <c r="J14" s="36"/>
      <c r="K14" s="36"/>
      <c r="L14" s="36"/>
      <c r="M14" s="36"/>
      <c r="N14" s="36"/>
      <c r="O14" s="36"/>
      <c r="P14" s="136">
        <v>60</v>
      </c>
    </row>
    <row r="15" spans="1:16" ht="16.5" thickBot="1">
      <c r="A15" s="162">
        <v>6</v>
      </c>
      <c r="B15" s="263" t="s">
        <v>464</v>
      </c>
      <c r="C15" s="263" t="s">
        <v>576</v>
      </c>
      <c r="D15" s="302">
        <v>16</v>
      </c>
      <c r="E15" s="302">
        <v>16</v>
      </c>
      <c r="F15" s="302">
        <v>16</v>
      </c>
      <c r="G15" s="302">
        <v>16</v>
      </c>
      <c r="H15" s="302">
        <v>16</v>
      </c>
      <c r="I15" s="290"/>
      <c r="J15" s="36"/>
      <c r="K15" s="36"/>
      <c r="L15" s="36"/>
      <c r="M15" s="36"/>
      <c r="N15" s="36"/>
      <c r="O15" s="36"/>
      <c r="P15" s="303">
        <v>68</v>
      </c>
    </row>
    <row r="16" spans="1:16" ht="16.5" thickBot="1">
      <c r="A16" s="162">
        <v>7</v>
      </c>
      <c r="B16" s="263" t="s">
        <v>465</v>
      </c>
      <c r="C16" s="263" t="s">
        <v>577</v>
      </c>
      <c r="D16" s="302">
        <v>19</v>
      </c>
      <c r="E16" s="302">
        <v>19</v>
      </c>
      <c r="F16" s="302">
        <v>19</v>
      </c>
      <c r="G16" s="302">
        <v>19</v>
      </c>
      <c r="H16" s="302">
        <v>19</v>
      </c>
      <c r="I16" s="290"/>
      <c r="J16" s="36"/>
      <c r="K16" s="36"/>
      <c r="L16" s="36"/>
      <c r="M16" s="36"/>
      <c r="N16" s="36"/>
      <c r="O16" s="36"/>
      <c r="P16" s="303">
        <v>60</v>
      </c>
    </row>
    <row r="17" spans="1:16" ht="16.5" thickBot="1">
      <c r="A17" s="162">
        <v>8</v>
      </c>
      <c r="B17" s="263" t="s">
        <v>466</v>
      </c>
      <c r="C17" s="263" t="s">
        <v>578</v>
      </c>
      <c r="D17" s="302">
        <v>19</v>
      </c>
      <c r="E17" s="302">
        <v>19</v>
      </c>
      <c r="F17" s="302">
        <v>19</v>
      </c>
      <c r="G17" s="302">
        <v>19</v>
      </c>
      <c r="H17" s="302">
        <v>19</v>
      </c>
      <c r="I17" s="290"/>
      <c r="J17" s="36"/>
      <c r="K17" s="36"/>
      <c r="L17" s="36"/>
      <c r="M17" s="36"/>
      <c r="N17" s="36"/>
      <c r="O17" s="36"/>
      <c r="P17" s="303">
        <v>76</v>
      </c>
    </row>
    <row r="18" spans="1:16" ht="16.5" thickBot="1">
      <c r="A18" s="162">
        <v>9</v>
      </c>
      <c r="B18" s="263" t="s">
        <v>467</v>
      </c>
      <c r="C18" s="263" t="s">
        <v>579</v>
      </c>
      <c r="D18" s="302">
        <v>19</v>
      </c>
      <c r="E18" s="302">
        <v>19</v>
      </c>
      <c r="F18" s="302">
        <v>19</v>
      </c>
      <c r="G18" s="302">
        <v>19</v>
      </c>
      <c r="H18" s="302">
        <v>19</v>
      </c>
      <c r="I18" s="290"/>
      <c r="J18" s="36"/>
      <c r="K18" s="36"/>
      <c r="L18" s="36"/>
      <c r="M18" s="36"/>
      <c r="N18" s="36"/>
      <c r="O18" s="36"/>
      <c r="P18" s="303">
        <v>68</v>
      </c>
    </row>
    <row r="19" spans="1:16" ht="16.5" thickBot="1">
      <c r="A19" s="162">
        <v>10</v>
      </c>
      <c r="B19" s="263" t="s">
        <v>468</v>
      </c>
      <c r="C19" s="263" t="s">
        <v>580</v>
      </c>
      <c r="D19" s="302">
        <v>15</v>
      </c>
      <c r="E19" s="302">
        <v>15</v>
      </c>
      <c r="F19" s="302">
        <v>15</v>
      </c>
      <c r="G19" s="302">
        <v>15</v>
      </c>
      <c r="H19" s="302">
        <v>15</v>
      </c>
      <c r="I19" s="290"/>
      <c r="J19" s="36"/>
      <c r="K19" s="36"/>
      <c r="L19" s="36"/>
      <c r="M19" s="36"/>
      <c r="N19" s="36"/>
      <c r="O19" s="36"/>
      <c r="P19" s="303">
        <v>52</v>
      </c>
    </row>
    <row r="20" spans="1:16" ht="16.5" thickBot="1">
      <c r="A20" s="162">
        <v>11</v>
      </c>
      <c r="B20" s="263" t="s">
        <v>469</v>
      </c>
      <c r="C20" s="263" t="s">
        <v>581</v>
      </c>
      <c r="D20" s="302">
        <v>17</v>
      </c>
      <c r="E20" s="302">
        <v>17</v>
      </c>
      <c r="F20" s="302">
        <v>17</v>
      </c>
      <c r="G20" s="302">
        <v>17</v>
      </c>
      <c r="H20" s="302">
        <v>17</v>
      </c>
      <c r="I20" s="290"/>
      <c r="J20" s="36"/>
      <c r="K20" s="36"/>
      <c r="L20" s="36"/>
      <c r="M20" s="36"/>
      <c r="N20" s="36"/>
      <c r="O20" s="36"/>
      <c r="P20" s="303">
        <v>76</v>
      </c>
    </row>
    <row r="21" spans="1:16" ht="16.5" thickBot="1">
      <c r="A21" s="162">
        <v>12</v>
      </c>
      <c r="B21" s="263" t="s">
        <v>470</v>
      </c>
      <c r="C21" s="263" t="s">
        <v>582</v>
      </c>
      <c r="D21" s="302">
        <v>19</v>
      </c>
      <c r="E21" s="302">
        <v>19</v>
      </c>
      <c r="F21" s="302">
        <v>19</v>
      </c>
      <c r="G21" s="302">
        <v>19</v>
      </c>
      <c r="H21" s="302">
        <v>19</v>
      </c>
      <c r="I21" s="290"/>
      <c r="J21" s="36"/>
      <c r="K21" s="36"/>
      <c r="L21" s="36"/>
      <c r="M21" s="36"/>
      <c r="N21" s="36"/>
      <c r="O21" s="36"/>
      <c r="P21" s="303">
        <v>76</v>
      </c>
    </row>
    <row r="22" spans="1:16" ht="16.5" thickBot="1">
      <c r="A22" s="162">
        <v>13</v>
      </c>
      <c r="B22" s="263" t="s">
        <v>471</v>
      </c>
      <c r="C22" s="263" t="s">
        <v>583</v>
      </c>
      <c r="D22" s="302">
        <v>18</v>
      </c>
      <c r="E22" s="302">
        <v>18</v>
      </c>
      <c r="F22" s="302">
        <v>18</v>
      </c>
      <c r="G22" s="302">
        <v>18</v>
      </c>
      <c r="H22" s="302">
        <v>18</v>
      </c>
      <c r="I22" s="290"/>
      <c r="J22" s="36"/>
      <c r="K22" s="36"/>
      <c r="L22" s="36"/>
      <c r="M22" s="36"/>
      <c r="N22" s="36"/>
      <c r="O22" s="36"/>
      <c r="P22" s="303">
        <v>76</v>
      </c>
    </row>
    <row r="23" spans="1:16" ht="16.5" thickBot="1">
      <c r="A23" s="162">
        <v>14</v>
      </c>
      <c r="B23" s="263" t="s">
        <v>472</v>
      </c>
      <c r="C23" s="263" t="s">
        <v>584</v>
      </c>
      <c r="D23" s="302">
        <v>16</v>
      </c>
      <c r="E23" s="302">
        <v>16</v>
      </c>
      <c r="F23" s="302">
        <v>16</v>
      </c>
      <c r="G23" s="302">
        <v>16</v>
      </c>
      <c r="H23" s="302">
        <v>16</v>
      </c>
      <c r="I23" s="290"/>
      <c r="J23" s="36"/>
      <c r="K23" s="36"/>
      <c r="L23" s="36"/>
      <c r="M23" s="36"/>
      <c r="N23" s="36"/>
      <c r="O23" s="36"/>
      <c r="P23" s="303">
        <v>52</v>
      </c>
    </row>
    <row r="24" spans="1:16" ht="16.5" thickBot="1">
      <c r="A24" s="162">
        <v>15</v>
      </c>
      <c r="B24" s="263" t="s">
        <v>473</v>
      </c>
      <c r="C24" s="263" t="s">
        <v>585</v>
      </c>
      <c r="D24" s="302">
        <v>18</v>
      </c>
      <c r="E24" s="302">
        <v>18</v>
      </c>
      <c r="F24" s="302">
        <v>18</v>
      </c>
      <c r="G24" s="302">
        <v>18</v>
      </c>
      <c r="H24" s="302">
        <v>18</v>
      </c>
      <c r="I24" s="290"/>
      <c r="J24" s="36"/>
      <c r="K24" s="36"/>
      <c r="L24" s="36"/>
      <c r="M24" s="36"/>
      <c r="N24" s="36"/>
      <c r="O24" s="36"/>
      <c r="P24" s="303">
        <v>68</v>
      </c>
    </row>
    <row r="25" spans="1:16" ht="16.5" thickBot="1">
      <c r="A25" s="162">
        <v>16</v>
      </c>
      <c r="B25" s="263" t="s">
        <v>474</v>
      </c>
      <c r="C25" s="263" t="s">
        <v>586</v>
      </c>
      <c r="D25" s="302">
        <v>14</v>
      </c>
      <c r="E25" s="302">
        <v>14</v>
      </c>
      <c r="F25" s="302">
        <v>14</v>
      </c>
      <c r="G25" s="302">
        <v>14</v>
      </c>
      <c r="H25" s="302">
        <v>14</v>
      </c>
      <c r="I25" s="290"/>
      <c r="J25" s="36"/>
      <c r="K25" s="36"/>
      <c r="L25" s="36"/>
      <c r="M25" s="36"/>
      <c r="N25" s="36"/>
      <c r="O25" s="36"/>
      <c r="P25" s="303">
        <v>60</v>
      </c>
    </row>
    <row r="26" spans="1:16" ht="16.5" thickBot="1">
      <c r="A26" s="162">
        <v>17</v>
      </c>
      <c r="B26" s="263" t="s">
        <v>475</v>
      </c>
      <c r="C26" s="263" t="s">
        <v>587</v>
      </c>
      <c r="D26" s="302">
        <v>18</v>
      </c>
      <c r="E26" s="302">
        <v>18</v>
      </c>
      <c r="F26" s="302">
        <v>18</v>
      </c>
      <c r="G26" s="302">
        <v>18</v>
      </c>
      <c r="H26" s="302">
        <v>18</v>
      </c>
      <c r="I26" s="290"/>
      <c r="J26" s="36"/>
      <c r="K26" s="36"/>
      <c r="L26" s="36"/>
      <c r="M26" s="36"/>
      <c r="N26" s="36"/>
      <c r="O26" s="36"/>
      <c r="P26" s="303">
        <v>76</v>
      </c>
    </row>
    <row r="27" spans="1:16" ht="16.5" thickBot="1">
      <c r="A27" s="162">
        <v>18</v>
      </c>
      <c r="B27" s="263" t="s">
        <v>476</v>
      </c>
      <c r="C27" s="263" t="s">
        <v>588</v>
      </c>
      <c r="D27" s="302">
        <v>17</v>
      </c>
      <c r="E27" s="302">
        <v>17</v>
      </c>
      <c r="F27" s="302">
        <v>17</v>
      </c>
      <c r="G27" s="302">
        <v>17</v>
      </c>
      <c r="H27" s="302">
        <v>17</v>
      </c>
      <c r="I27" s="290"/>
      <c r="J27" s="36"/>
      <c r="K27" s="36"/>
      <c r="L27" s="36"/>
      <c r="M27" s="36"/>
      <c r="N27" s="36"/>
      <c r="O27" s="36"/>
      <c r="P27" s="303">
        <v>52</v>
      </c>
    </row>
    <row r="28" spans="1:16" ht="16.5" thickBot="1">
      <c r="A28" s="162">
        <v>19</v>
      </c>
      <c r="B28" s="263" t="s">
        <v>477</v>
      </c>
      <c r="C28" s="263" t="s">
        <v>589</v>
      </c>
      <c r="D28" s="302">
        <v>17</v>
      </c>
      <c r="E28" s="302">
        <v>17</v>
      </c>
      <c r="F28" s="302">
        <v>17</v>
      </c>
      <c r="G28" s="302">
        <v>17</v>
      </c>
      <c r="H28" s="302">
        <v>17</v>
      </c>
      <c r="I28" s="290"/>
      <c r="J28" s="36"/>
      <c r="K28" s="36"/>
      <c r="L28" s="36"/>
      <c r="M28" s="36"/>
      <c r="N28" s="36"/>
      <c r="O28" s="36"/>
      <c r="P28" s="303">
        <v>68</v>
      </c>
    </row>
    <row r="29" spans="1:16" ht="16.5" thickBot="1">
      <c r="A29" s="162">
        <v>20</v>
      </c>
      <c r="B29" s="263" t="s">
        <v>478</v>
      </c>
      <c r="C29" s="263" t="s">
        <v>590</v>
      </c>
      <c r="D29" s="302">
        <v>19</v>
      </c>
      <c r="E29" s="302">
        <v>19</v>
      </c>
      <c r="F29" s="302">
        <v>19</v>
      </c>
      <c r="G29" s="302">
        <v>19</v>
      </c>
      <c r="H29" s="302">
        <v>19</v>
      </c>
      <c r="I29" s="290"/>
      <c r="J29" s="36"/>
      <c r="K29" s="36"/>
      <c r="L29" s="36"/>
      <c r="M29" s="36"/>
      <c r="N29" s="36"/>
      <c r="O29" s="36"/>
      <c r="P29" s="303">
        <v>68</v>
      </c>
    </row>
    <row r="30" spans="1:16" ht="16.5" thickBot="1">
      <c r="A30" s="162">
        <v>21</v>
      </c>
      <c r="B30" s="263" t="s">
        <v>479</v>
      </c>
      <c r="C30" s="263" t="s">
        <v>591</v>
      </c>
      <c r="D30" s="302">
        <v>17</v>
      </c>
      <c r="E30" s="302">
        <v>17</v>
      </c>
      <c r="F30" s="302">
        <v>17</v>
      </c>
      <c r="G30" s="302">
        <v>17</v>
      </c>
      <c r="H30" s="302">
        <v>17</v>
      </c>
      <c r="I30" s="290"/>
      <c r="J30" s="36"/>
      <c r="K30" s="36"/>
      <c r="L30" s="36"/>
      <c r="M30" s="36"/>
      <c r="N30" s="36"/>
      <c r="O30" s="36"/>
      <c r="P30" s="303">
        <v>68</v>
      </c>
    </row>
    <row r="31" spans="1:16" ht="16.5" thickBot="1">
      <c r="A31" s="162">
        <v>22</v>
      </c>
      <c r="B31" s="263" t="s">
        <v>480</v>
      </c>
      <c r="C31" s="263" t="s">
        <v>592</v>
      </c>
      <c r="D31" s="302">
        <v>17</v>
      </c>
      <c r="E31" s="302">
        <v>17</v>
      </c>
      <c r="F31" s="302">
        <v>17</v>
      </c>
      <c r="G31" s="302">
        <v>17</v>
      </c>
      <c r="H31" s="302">
        <v>17</v>
      </c>
      <c r="I31" s="290"/>
      <c r="J31" s="36"/>
      <c r="K31" s="36"/>
      <c r="L31" s="36"/>
      <c r="M31" s="36"/>
      <c r="N31" s="36"/>
      <c r="O31" s="36"/>
      <c r="P31" s="303">
        <v>68</v>
      </c>
    </row>
    <row r="32" spans="1:16" ht="16.5" thickBot="1">
      <c r="A32" s="162">
        <v>23</v>
      </c>
      <c r="B32" s="263" t="s">
        <v>481</v>
      </c>
      <c r="C32" s="263" t="s">
        <v>593</v>
      </c>
      <c r="D32" s="302">
        <v>19</v>
      </c>
      <c r="E32" s="302">
        <v>19</v>
      </c>
      <c r="F32" s="302">
        <v>19</v>
      </c>
      <c r="G32" s="302">
        <v>19</v>
      </c>
      <c r="H32" s="302">
        <v>19</v>
      </c>
      <c r="I32" s="290"/>
      <c r="J32" s="36"/>
      <c r="K32" s="36"/>
      <c r="L32" s="36"/>
      <c r="M32" s="36"/>
      <c r="N32" s="36"/>
      <c r="O32" s="36"/>
      <c r="P32" s="303">
        <v>68</v>
      </c>
    </row>
    <row r="33" spans="1:16" ht="16.5" thickBot="1">
      <c r="A33" s="162">
        <v>24</v>
      </c>
      <c r="B33" s="263" t="s">
        <v>482</v>
      </c>
      <c r="C33" s="263" t="s">
        <v>594</v>
      </c>
      <c r="D33" s="302">
        <v>18</v>
      </c>
      <c r="E33" s="302">
        <v>18</v>
      </c>
      <c r="F33" s="302">
        <v>18</v>
      </c>
      <c r="G33" s="302">
        <v>18</v>
      </c>
      <c r="H33" s="302">
        <v>18</v>
      </c>
      <c r="I33" s="290"/>
      <c r="J33" s="36"/>
      <c r="K33" s="36"/>
      <c r="L33" s="36"/>
      <c r="M33" s="36"/>
      <c r="N33" s="36"/>
      <c r="O33" s="36"/>
      <c r="P33" s="303">
        <v>68</v>
      </c>
    </row>
    <row r="34" spans="1:16" ht="16.5" thickBot="1">
      <c r="A34" s="162">
        <v>25</v>
      </c>
      <c r="B34" s="263" t="s">
        <v>483</v>
      </c>
      <c r="C34" s="263" t="s">
        <v>595</v>
      </c>
      <c r="D34" s="302">
        <v>19</v>
      </c>
      <c r="E34" s="302">
        <v>19</v>
      </c>
      <c r="F34" s="302">
        <v>19</v>
      </c>
      <c r="G34" s="302">
        <v>19</v>
      </c>
      <c r="H34" s="302">
        <v>19</v>
      </c>
      <c r="I34" s="290"/>
      <c r="J34" s="36"/>
      <c r="K34" s="36"/>
      <c r="L34" s="36"/>
      <c r="M34" s="36"/>
      <c r="N34" s="36"/>
      <c r="O34" s="36"/>
      <c r="P34" s="303">
        <v>60</v>
      </c>
    </row>
    <row r="35" spans="1:16" ht="16.5" thickBot="1">
      <c r="A35" s="162">
        <v>26</v>
      </c>
      <c r="B35" s="263" t="s">
        <v>484</v>
      </c>
      <c r="C35" s="263" t="s">
        <v>596</v>
      </c>
      <c r="D35" s="302">
        <v>15</v>
      </c>
      <c r="E35" s="302">
        <v>15</v>
      </c>
      <c r="F35" s="302">
        <v>15</v>
      </c>
      <c r="G35" s="302">
        <v>15</v>
      </c>
      <c r="H35" s="302">
        <v>15</v>
      </c>
      <c r="I35" s="290"/>
      <c r="J35" s="36"/>
      <c r="K35" s="36"/>
      <c r="L35" s="36"/>
      <c r="M35" s="36"/>
      <c r="N35" s="36"/>
      <c r="O35" s="36"/>
      <c r="P35" s="303">
        <v>60</v>
      </c>
    </row>
    <row r="36" spans="1:16" ht="16.5" thickBot="1">
      <c r="A36" s="162">
        <v>27</v>
      </c>
      <c r="B36" s="263" t="s">
        <v>485</v>
      </c>
      <c r="C36" s="263" t="s">
        <v>597</v>
      </c>
      <c r="D36" s="302">
        <v>17</v>
      </c>
      <c r="E36" s="302">
        <v>17</v>
      </c>
      <c r="F36" s="302">
        <v>17</v>
      </c>
      <c r="G36" s="302">
        <v>17</v>
      </c>
      <c r="H36" s="302">
        <v>17</v>
      </c>
      <c r="I36" s="290"/>
      <c r="J36" s="36"/>
      <c r="K36" s="36"/>
      <c r="L36" s="36"/>
      <c r="M36" s="36"/>
      <c r="N36" s="36"/>
      <c r="O36" s="36"/>
      <c r="P36" s="303">
        <v>68</v>
      </c>
    </row>
    <row r="37" spans="1:16" ht="16.5" thickBot="1">
      <c r="A37" s="162">
        <v>28</v>
      </c>
      <c r="B37" s="263" t="s">
        <v>486</v>
      </c>
      <c r="C37" s="263" t="s">
        <v>598</v>
      </c>
      <c r="D37" s="302">
        <v>18</v>
      </c>
      <c r="E37" s="302">
        <v>18</v>
      </c>
      <c r="F37" s="302">
        <v>18</v>
      </c>
      <c r="G37" s="302">
        <v>18</v>
      </c>
      <c r="H37" s="302">
        <v>18</v>
      </c>
      <c r="I37" s="290"/>
      <c r="J37" s="36"/>
      <c r="K37" s="36"/>
      <c r="L37" s="36"/>
      <c r="M37" s="36"/>
      <c r="N37" s="36"/>
      <c r="O37" s="36"/>
      <c r="P37" s="303">
        <v>68</v>
      </c>
    </row>
    <row r="38" spans="1:16" ht="16.5" thickBot="1">
      <c r="A38" s="162">
        <v>29</v>
      </c>
      <c r="B38" s="263" t="s">
        <v>487</v>
      </c>
      <c r="C38" s="263" t="s">
        <v>599</v>
      </c>
      <c r="D38" s="302">
        <v>17</v>
      </c>
      <c r="E38" s="302">
        <v>17</v>
      </c>
      <c r="F38" s="302">
        <v>17</v>
      </c>
      <c r="G38" s="302">
        <v>17</v>
      </c>
      <c r="H38" s="302">
        <v>17</v>
      </c>
      <c r="I38" s="290"/>
      <c r="J38" s="36"/>
      <c r="K38" s="36"/>
      <c r="L38" s="36"/>
      <c r="M38" s="36"/>
      <c r="N38" s="36"/>
      <c r="O38" s="36"/>
      <c r="P38" s="303">
        <v>36</v>
      </c>
    </row>
    <row r="39" spans="1:16" ht="16.5" thickBot="1">
      <c r="A39" s="162">
        <v>30</v>
      </c>
      <c r="B39" s="263" t="s">
        <v>488</v>
      </c>
      <c r="C39" s="263" t="s">
        <v>600</v>
      </c>
      <c r="D39" s="302">
        <v>15</v>
      </c>
      <c r="E39" s="302">
        <v>15</v>
      </c>
      <c r="F39" s="302">
        <v>15</v>
      </c>
      <c r="G39" s="302">
        <v>15</v>
      </c>
      <c r="H39" s="302">
        <v>15</v>
      </c>
      <c r="I39" s="290"/>
      <c r="J39" s="36"/>
      <c r="K39" s="36"/>
      <c r="L39" s="36"/>
      <c r="M39" s="36"/>
      <c r="N39" s="36"/>
      <c r="O39" s="36"/>
      <c r="P39" s="303">
        <v>52</v>
      </c>
    </row>
    <row r="40" spans="1:16" ht="16.5" thickBot="1">
      <c r="A40" s="162">
        <v>31</v>
      </c>
      <c r="B40" s="263" t="s">
        <v>489</v>
      </c>
      <c r="C40" s="263" t="s">
        <v>601</v>
      </c>
      <c r="D40" s="302">
        <v>17</v>
      </c>
      <c r="E40" s="302">
        <v>17</v>
      </c>
      <c r="F40" s="302">
        <v>17</v>
      </c>
      <c r="G40" s="302">
        <v>17</v>
      </c>
      <c r="H40" s="302">
        <v>17</v>
      </c>
      <c r="I40" s="290"/>
      <c r="J40" s="36"/>
      <c r="K40" s="36"/>
      <c r="L40" s="36"/>
      <c r="M40" s="36"/>
      <c r="N40" s="36"/>
      <c r="O40" s="36"/>
      <c r="P40" s="303">
        <v>60</v>
      </c>
    </row>
    <row r="41" spans="1:16" ht="16.5" thickBot="1">
      <c r="A41" s="162">
        <v>32</v>
      </c>
      <c r="B41" s="263" t="s">
        <v>490</v>
      </c>
      <c r="C41" s="263" t="s">
        <v>602</v>
      </c>
      <c r="D41" s="302">
        <v>19</v>
      </c>
      <c r="E41" s="302">
        <v>19</v>
      </c>
      <c r="F41" s="302">
        <v>19</v>
      </c>
      <c r="G41" s="302">
        <v>19</v>
      </c>
      <c r="H41" s="302">
        <v>19</v>
      </c>
      <c r="I41" s="290"/>
      <c r="J41" s="36"/>
      <c r="K41" s="36"/>
      <c r="L41" s="36"/>
      <c r="M41" s="36"/>
      <c r="N41" s="36"/>
      <c r="O41" s="36"/>
      <c r="P41" s="303">
        <v>68</v>
      </c>
    </row>
    <row r="42" spans="1:16" ht="16.5" thickBot="1">
      <c r="A42" s="162">
        <v>33</v>
      </c>
      <c r="B42" s="263" t="s">
        <v>491</v>
      </c>
      <c r="C42" s="263" t="s">
        <v>603</v>
      </c>
      <c r="D42" s="302">
        <v>19</v>
      </c>
      <c r="E42" s="302">
        <v>19</v>
      </c>
      <c r="F42" s="302">
        <v>19</v>
      </c>
      <c r="G42" s="302">
        <v>19</v>
      </c>
      <c r="H42" s="302">
        <v>19</v>
      </c>
      <c r="I42" s="290"/>
      <c r="J42" s="36"/>
      <c r="K42" s="36"/>
      <c r="L42" s="36"/>
      <c r="M42" s="36"/>
      <c r="N42" s="36"/>
      <c r="O42" s="36"/>
      <c r="P42" s="303">
        <v>76</v>
      </c>
    </row>
    <row r="43" spans="1:16" ht="16.5" thickBot="1">
      <c r="A43" s="162">
        <v>34</v>
      </c>
      <c r="B43" s="263" t="s">
        <v>492</v>
      </c>
      <c r="C43" s="263" t="s">
        <v>604</v>
      </c>
      <c r="D43" s="302">
        <v>18</v>
      </c>
      <c r="E43" s="302">
        <v>18</v>
      </c>
      <c r="F43" s="302">
        <v>18</v>
      </c>
      <c r="G43" s="302">
        <v>18</v>
      </c>
      <c r="H43" s="302">
        <v>18</v>
      </c>
      <c r="I43" s="290"/>
      <c r="J43" s="36"/>
      <c r="K43" s="36"/>
      <c r="L43" s="36"/>
      <c r="M43" s="36"/>
      <c r="N43" s="36"/>
      <c r="O43" s="36"/>
      <c r="P43" s="303">
        <v>76</v>
      </c>
    </row>
    <row r="44" spans="1:16" ht="16.5" thickBot="1">
      <c r="A44" s="162">
        <v>35</v>
      </c>
      <c r="B44" s="263" t="s">
        <v>493</v>
      </c>
      <c r="C44" s="263" t="s">
        <v>605</v>
      </c>
      <c r="D44" s="302">
        <v>19</v>
      </c>
      <c r="E44" s="302">
        <v>19</v>
      </c>
      <c r="F44" s="302">
        <v>19</v>
      </c>
      <c r="G44" s="302">
        <v>19</v>
      </c>
      <c r="H44" s="302">
        <v>19</v>
      </c>
      <c r="I44" s="290"/>
      <c r="J44" s="36"/>
      <c r="K44" s="36"/>
      <c r="L44" s="36"/>
      <c r="M44" s="36"/>
      <c r="N44" s="36"/>
      <c r="O44" s="36"/>
      <c r="P44" s="303">
        <v>76</v>
      </c>
    </row>
    <row r="45" spans="1:16" ht="16.5" thickBot="1">
      <c r="A45" s="162">
        <v>36</v>
      </c>
      <c r="B45" s="263" t="s">
        <v>494</v>
      </c>
      <c r="C45" s="263" t="s">
        <v>606</v>
      </c>
      <c r="D45" s="302">
        <v>17</v>
      </c>
      <c r="E45" s="302">
        <v>17</v>
      </c>
      <c r="F45" s="302">
        <v>17</v>
      </c>
      <c r="G45" s="302">
        <v>17</v>
      </c>
      <c r="H45" s="302">
        <v>17</v>
      </c>
      <c r="I45" s="290"/>
      <c r="J45" s="36"/>
      <c r="K45" s="36"/>
      <c r="L45" s="36"/>
      <c r="M45" s="36"/>
      <c r="N45" s="36"/>
      <c r="O45" s="36"/>
      <c r="P45" s="303">
        <v>68</v>
      </c>
    </row>
    <row r="46" spans="1:16" ht="16.5" thickBot="1">
      <c r="A46" s="162">
        <v>37</v>
      </c>
      <c r="B46" s="263" t="s">
        <v>495</v>
      </c>
      <c r="C46" s="263" t="s">
        <v>607</v>
      </c>
      <c r="D46" s="302">
        <v>19</v>
      </c>
      <c r="E46" s="302">
        <v>19</v>
      </c>
      <c r="F46" s="302">
        <v>19</v>
      </c>
      <c r="G46" s="302">
        <v>19</v>
      </c>
      <c r="H46" s="302">
        <v>19</v>
      </c>
      <c r="I46" s="290"/>
      <c r="J46" s="36"/>
      <c r="K46" s="36"/>
      <c r="L46" s="36"/>
      <c r="M46" s="36"/>
      <c r="N46" s="36"/>
      <c r="O46" s="36"/>
      <c r="P46" s="303">
        <v>76</v>
      </c>
    </row>
    <row r="47" spans="1:16" ht="16.5" thickBot="1">
      <c r="A47" s="162">
        <v>38</v>
      </c>
      <c r="B47" s="263" t="s">
        <v>496</v>
      </c>
      <c r="C47" s="263" t="s">
        <v>608</v>
      </c>
      <c r="D47" s="302">
        <v>20</v>
      </c>
      <c r="E47" s="302">
        <v>20</v>
      </c>
      <c r="F47" s="302">
        <v>20</v>
      </c>
      <c r="G47" s="302">
        <v>20</v>
      </c>
      <c r="H47" s="302">
        <v>20</v>
      </c>
      <c r="I47" s="290"/>
      <c r="J47" s="36"/>
      <c r="K47" s="36"/>
      <c r="L47" s="36"/>
      <c r="M47" s="36"/>
      <c r="N47" s="36"/>
      <c r="O47" s="36"/>
      <c r="P47" s="303">
        <v>76</v>
      </c>
    </row>
    <row r="48" spans="1:16" ht="16.5" thickBot="1">
      <c r="A48" s="162">
        <v>39</v>
      </c>
      <c r="B48" s="263" t="s">
        <v>497</v>
      </c>
      <c r="C48" s="263" t="s">
        <v>609</v>
      </c>
      <c r="D48" s="302">
        <v>16</v>
      </c>
      <c r="E48" s="302">
        <v>16</v>
      </c>
      <c r="F48" s="302">
        <v>16</v>
      </c>
      <c r="G48" s="302">
        <v>16</v>
      </c>
      <c r="H48" s="302">
        <v>16</v>
      </c>
      <c r="I48" s="290"/>
      <c r="J48" s="36"/>
      <c r="K48" s="36"/>
      <c r="L48" s="36"/>
      <c r="M48" s="36"/>
      <c r="N48" s="36"/>
      <c r="O48" s="36"/>
      <c r="P48" s="303">
        <v>76</v>
      </c>
    </row>
    <row r="49" spans="1:16" ht="16.5" thickBot="1">
      <c r="A49" s="162">
        <v>40</v>
      </c>
      <c r="B49" s="263" t="s">
        <v>498</v>
      </c>
      <c r="C49" s="263" t="s">
        <v>610</v>
      </c>
      <c r="D49" s="302">
        <v>15</v>
      </c>
      <c r="E49" s="302">
        <v>15</v>
      </c>
      <c r="F49" s="302">
        <v>15</v>
      </c>
      <c r="G49" s="302">
        <v>15</v>
      </c>
      <c r="H49" s="302">
        <v>15</v>
      </c>
      <c r="I49" s="290"/>
      <c r="J49" s="36"/>
      <c r="K49" s="36"/>
      <c r="L49" s="36"/>
      <c r="M49" s="36"/>
      <c r="N49" s="36"/>
      <c r="O49" s="36"/>
      <c r="P49" s="303">
        <v>60</v>
      </c>
    </row>
    <row r="50" spans="1:16" ht="16.5" thickBot="1">
      <c r="A50" s="162">
        <v>41</v>
      </c>
      <c r="B50" s="263" t="s">
        <v>499</v>
      </c>
      <c r="C50" s="263" t="s">
        <v>611</v>
      </c>
      <c r="D50" s="302">
        <v>19</v>
      </c>
      <c r="E50" s="302">
        <v>19</v>
      </c>
      <c r="F50" s="302">
        <v>19</v>
      </c>
      <c r="G50" s="302">
        <v>19</v>
      </c>
      <c r="H50" s="302">
        <v>19</v>
      </c>
      <c r="I50" s="290"/>
      <c r="J50" s="36"/>
      <c r="K50" s="36"/>
      <c r="L50" s="36"/>
      <c r="M50" s="36"/>
      <c r="N50" s="36"/>
      <c r="O50" s="36"/>
      <c r="P50" s="303">
        <v>76</v>
      </c>
    </row>
    <row r="51" spans="1:16" ht="16.5" thickBot="1">
      <c r="A51" s="162">
        <v>42</v>
      </c>
      <c r="B51" s="263" t="s">
        <v>500</v>
      </c>
      <c r="C51" s="263" t="s">
        <v>612</v>
      </c>
      <c r="D51" s="302">
        <v>16</v>
      </c>
      <c r="E51" s="302">
        <v>16</v>
      </c>
      <c r="F51" s="302">
        <v>16</v>
      </c>
      <c r="G51" s="302">
        <v>16</v>
      </c>
      <c r="H51" s="302">
        <v>16</v>
      </c>
      <c r="I51" s="290"/>
      <c r="J51" s="36"/>
      <c r="K51" s="36"/>
      <c r="L51" s="36"/>
      <c r="M51" s="36"/>
      <c r="N51" s="36"/>
      <c r="O51" s="36"/>
      <c r="P51" s="303">
        <v>60</v>
      </c>
    </row>
    <row r="52" spans="1:16" ht="16.5" thickBot="1">
      <c r="A52" s="162">
        <v>43</v>
      </c>
      <c r="B52" s="263" t="s">
        <v>501</v>
      </c>
      <c r="C52" s="263" t="s">
        <v>613</v>
      </c>
      <c r="D52" s="302">
        <v>18</v>
      </c>
      <c r="E52" s="302">
        <v>18</v>
      </c>
      <c r="F52" s="302">
        <v>18</v>
      </c>
      <c r="G52" s="302">
        <v>18</v>
      </c>
      <c r="H52" s="302">
        <v>18</v>
      </c>
      <c r="I52" s="290"/>
      <c r="J52" s="36"/>
      <c r="K52" s="36"/>
      <c r="L52" s="36"/>
      <c r="M52" s="36"/>
      <c r="N52" s="36"/>
      <c r="O52" s="36"/>
      <c r="P52" s="303">
        <v>68</v>
      </c>
    </row>
    <row r="53" spans="1:16" ht="16.5" thickBot="1">
      <c r="A53" s="162">
        <v>44</v>
      </c>
      <c r="B53" s="263" t="s">
        <v>502</v>
      </c>
      <c r="C53" s="263" t="s">
        <v>614</v>
      </c>
      <c r="D53" s="302">
        <v>19</v>
      </c>
      <c r="E53" s="302">
        <v>19</v>
      </c>
      <c r="F53" s="302">
        <v>19</v>
      </c>
      <c r="G53" s="302">
        <v>19</v>
      </c>
      <c r="H53" s="302">
        <v>19</v>
      </c>
      <c r="I53" s="290"/>
      <c r="J53" s="36"/>
      <c r="K53" s="36"/>
      <c r="L53" s="36"/>
      <c r="M53" s="36"/>
      <c r="N53" s="36"/>
      <c r="O53" s="36"/>
      <c r="P53" s="303">
        <v>68</v>
      </c>
    </row>
    <row r="54" spans="1:16" ht="16.5" thickBot="1">
      <c r="A54" s="162">
        <v>45</v>
      </c>
      <c r="B54" s="263" t="s">
        <v>288</v>
      </c>
      <c r="C54" s="263" t="s">
        <v>615</v>
      </c>
      <c r="D54" s="302">
        <v>19</v>
      </c>
      <c r="E54" s="302">
        <v>19</v>
      </c>
      <c r="F54" s="302">
        <v>19</v>
      </c>
      <c r="G54" s="302">
        <v>19</v>
      </c>
      <c r="H54" s="302">
        <v>19</v>
      </c>
      <c r="I54" s="290"/>
      <c r="J54" s="36"/>
      <c r="K54" s="36"/>
      <c r="L54" s="36"/>
      <c r="M54" s="36"/>
      <c r="N54" s="36"/>
      <c r="O54" s="36"/>
      <c r="P54" s="303">
        <v>76</v>
      </c>
    </row>
    <row r="55" spans="1:16" ht="16.5" thickBot="1">
      <c r="A55" s="162">
        <v>46</v>
      </c>
      <c r="B55" s="263" t="s">
        <v>503</v>
      </c>
      <c r="C55" s="263" t="s">
        <v>616</v>
      </c>
      <c r="D55" s="302">
        <v>19</v>
      </c>
      <c r="E55" s="302">
        <v>19</v>
      </c>
      <c r="F55" s="302">
        <v>19</v>
      </c>
      <c r="G55" s="302">
        <v>19</v>
      </c>
      <c r="H55" s="302">
        <v>19</v>
      </c>
      <c r="I55" s="290"/>
      <c r="J55" s="36"/>
      <c r="K55" s="36"/>
      <c r="L55" s="36"/>
      <c r="M55" s="36"/>
      <c r="N55" s="36"/>
      <c r="O55" s="36"/>
      <c r="P55" s="303">
        <v>76</v>
      </c>
    </row>
    <row r="56" spans="1:16" s="8" customFormat="1" ht="16.5" thickBot="1">
      <c r="A56" s="162">
        <v>47</v>
      </c>
      <c r="B56" s="263" t="s">
        <v>504</v>
      </c>
      <c r="C56" s="263" t="s">
        <v>617</v>
      </c>
      <c r="D56" s="302">
        <v>19</v>
      </c>
      <c r="E56" s="302">
        <v>19</v>
      </c>
      <c r="F56" s="302">
        <v>19</v>
      </c>
      <c r="G56" s="302">
        <v>19</v>
      </c>
      <c r="H56" s="302">
        <v>19</v>
      </c>
      <c r="I56" s="290"/>
      <c r="J56" s="36"/>
      <c r="K56" s="36"/>
      <c r="L56" s="36"/>
      <c r="M56" s="36"/>
      <c r="N56" s="36"/>
      <c r="O56" s="36"/>
      <c r="P56" s="303">
        <v>76</v>
      </c>
    </row>
    <row r="57" spans="1:16" s="8" customFormat="1" ht="16.5" thickBot="1">
      <c r="A57" s="162">
        <v>48</v>
      </c>
      <c r="B57" s="263" t="s">
        <v>505</v>
      </c>
      <c r="C57" s="263" t="s">
        <v>618</v>
      </c>
      <c r="D57" s="302">
        <v>16</v>
      </c>
      <c r="E57" s="302">
        <v>16</v>
      </c>
      <c r="F57" s="302">
        <v>16</v>
      </c>
      <c r="G57" s="302">
        <v>16</v>
      </c>
      <c r="H57" s="302">
        <v>16</v>
      </c>
      <c r="I57" s="290"/>
      <c r="J57" s="36"/>
      <c r="K57" s="36"/>
      <c r="L57" s="36"/>
      <c r="M57" s="36"/>
      <c r="N57" s="36"/>
      <c r="O57" s="36"/>
      <c r="P57" s="303">
        <v>68</v>
      </c>
    </row>
    <row r="58" spans="1:16" s="8" customFormat="1" ht="16.5" thickBot="1">
      <c r="A58" s="162">
        <v>49</v>
      </c>
      <c r="B58" s="264" t="s">
        <v>506</v>
      </c>
      <c r="C58" s="263" t="s">
        <v>619</v>
      </c>
      <c r="D58" s="302">
        <v>13</v>
      </c>
      <c r="E58" s="302">
        <v>13</v>
      </c>
      <c r="F58" s="302">
        <v>13</v>
      </c>
      <c r="G58" s="302">
        <v>13</v>
      </c>
      <c r="H58" s="302">
        <v>13</v>
      </c>
      <c r="I58" s="290"/>
      <c r="J58" s="36"/>
      <c r="K58" s="36"/>
      <c r="L58" s="36"/>
      <c r="M58" s="36"/>
      <c r="N58" s="36"/>
      <c r="O58" s="36"/>
      <c r="P58" s="303">
        <v>52</v>
      </c>
    </row>
    <row r="59" spans="1:16" s="8" customFormat="1" ht="16.5" thickBot="1">
      <c r="A59" s="162">
        <v>50</v>
      </c>
      <c r="B59" s="265" t="s">
        <v>507</v>
      </c>
      <c r="C59" s="263" t="s">
        <v>620</v>
      </c>
      <c r="D59" s="302">
        <v>16</v>
      </c>
      <c r="E59" s="302">
        <v>16</v>
      </c>
      <c r="F59" s="302">
        <v>16</v>
      </c>
      <c r="G59" s="302">
        <v>16</v>
      </c>
      <c r="H59" s="302">
        <v>16</v>
      </c>
      <c r="I59" s="290"/>
      <c r="J59" s="36"/>
      <c r="K59" s="36"/>
      <c r="L59" s="36"/>
      <c r="M59" s="36"/>
      <c r="N59" s="36"/>
      <c r="O59" s="36"/>
      <c r="P59" s="303">
        <v>68</v>
      </c>
    </row>
    <row r="60" spans="1:16" s="8" customFormat="1" ht="16.5" thickBot="1">
      <c r="A60" s="162">
        <v>51</v>
      </c>
      <c r="B60" s="264" t="s">
        <v>508</v>
      </c>
      <c r="C60" s="263" t="s">
        <v>621</v>
      </c>
      <c r="D60" s="302">
        <v>17</v>
      </c>
      <c r="E60" s="302">
        <v>17</v>
      </c>
      <c r="F60" s="302">
        <v>17</v>
      </c>
      <c r="G60" s="302">
        <v>17</v>
      </c>
      <c r="H60" s="302">
        <v>17</v>
      </c>
      <c r="I60" s="290"/>
      <c r="J60" s="36"/>
      <c r="K60" s="36"/>
      <c r="L60" s="36"/>
      <c r="M60" s="36"/>
      <c r="N60" s="36"/>
      <c r="O60" s="36"/>
      <c r="P60" s="303">
        <v>68</v>
      </c>
    </row>
    <row r="61" spans="1:16" ht="16.5" thickBot="1">
      <c r="A61" s="162">
        <v>52</v>
      </c>
      <c r="B61" s="264" t="s">
        <v>509</v>
      </c>
      <c r="C61" s="263" t="s">
        <v>622</v>
      </c>
      <c r="D61" s="302">
        <v>17</v>
      </c>
      <c r="E61" s="302">
        <v>17</v>
      </c>
      <c r="F61" s="302">
        <v>17</v>
      </c>
      <c r="G61" s="302">
        <v>17</v>
      </c>
      <c r="H61" s="302">
        <v>17</v>
      </c>
      <c r="I61" s="290"/>
      <c r="J61" s="36"/>
      <c r="K61" s="36"/>
      <c r="L61" s="36"/>
      <c r="M61" s="36"/>
      <c r="N61" s="36"/>
      <c r="O61" s="36"/>
      <c r="P61" s="303">
        <v>76</v>
      </c>
    </row>
    <row r="62" spans="1:16" ht="16.5" thickBot="1">
      <c r="A62" s="162">
        <v>53</v>
      </c>
      <c r="B62" s="264" t="s">
        <v>510</v>
      </c>
      <c r="C62" s="263" t="s">
        <v>623</v>
      </c>
      <c r="D62" s="302">
        <v>19</v>
      </c>
      <c r="E62" s="302">
        <v>19</v>
      </c>
      <c r="F62" s="302">
        <v>19</v>
      </c>
      <c r="G62" s="302">
        <v>19</v>
      </c>
      <c r="H62" s="302">
        <v>19</v>
      </c>
      <c r="I62" s="290"/>
      <c r="J62" s="36"/>
      <c r="K62" s="36"/>
      <c r="L62" s="36"/>
      <c r="M62" s="36"/>
      <c r="N62" s="36"/>
      <c r="O62" s="36"/>
      <c r="P62" s="303">
        <v>76</v>
      </c>
    </row>
    <row r="63" spans="1:16" ht="16.5" thickBot="1">
      <c r="A63" s="162">
        <v>54</v>
      </c>
      <c r="B63" s="264" t="s">
        <v>511</v>
      </c>
      <c r="C63" s="263" t="s">
        <v>624</v>
      </c>
      <c r="D63" s="302">
        <v>19</v>
      </c>
      <c r="E63" s="302">
        <v>19</v>
      </c>
      <c r="F63" s="302">
        <v>19</v>
      </c>
      <c r="G63" s="302">
        <v>19</v>
      </c>
      <c r="H63" s="302">
        <v>19</v>
      </c>
      <c r="I63" s="290"/>
      <c r="J63" s="36"/>
      <c r="K63" s="36"/>
      <c r="L63" s="36"/>
      <c r="M63" s="36"/>
      <c r="N63" s="36"/>
      <c r="O63" s="36"/>
      <c r="P63" s="303">
        <v>76</v>
      </c>
    </row>
    <row r="64" spans="1:16" ht="16.5" thickBot="1">
      <c r="A64" s="162">
        <v>55</v>
      </c>
      <c r="B64" s="264" t="s">
        <v>512</v>
      </c>
      <c r="C64" s="263" t="s">
        <v>625</v>
      </c>
      <c r="D64" s="302">
        <v>13</v>
      </c>
      <c r="E64" s="302">
        <v>13</v>
      </c>
      <c r="F64" s="302">
        <v>13</v>
      </c>
      <c r="G64" s="302">
        <v>13</v>
      </c>
      <c r="H64" s="302">
        <v>13</v>
      </c>
      <c r="I64" s="290"/>
      <c r="J64" s="36"/>
      <c r="K64" s="36"/>
      <c r="L64" s="36"/>
      <c r="M64" s="36"/>
      <c r="N64" s="36"/>
      <c r="O64" s="36"/>
      <c r="P64" s="303">
        <v>60</v>
      </c>
    </row>
    <row r="65" spans="1:16" ht="16.5" thickBot="1">
      <c r="A65" s="162">
        <v>56</v>
      </c>
      <c r="B65" s="266" t="s">
        <v>289</v>
      </c>
      <c r="C65" s="282" t="s">
        <v>626</v>
      </c>
      <c r="D65" s="302">
        <v>17</v>
      </c>
      <c r="E65" s="302">
        <v>17</v>
      </c>
      <c r="F65" s="302">
        <v>17</v>
      </c>
      <c r="G65" s="302">
        <v>17</v>
      </c>
      <c r="H65" s="302">
        <v>17</v>
      </c>
      <c r="I65" s="291"/>
      <c r="J65" s="36"/>
      <c r="K65" s="36"/>
      <c r="L65" s="36"/>
      <c r="M65" s="36"/>
      <c r="N65" s="36"/>
      <c r="O65" s="36"/>
      <c r="P65" s="303">
        <v>68</v>
      </c>
    </row>
    <row r="66" spans="1:16" ht="16.5" thickBot="1">
      <c r="A66" s="162">
        <v>57</v>
      </c>
      <c r="B66" s="267" t="s">
        <v>513</v>
      </c>
      <c r="C66" s="262" t="s">
        <v>627</v>
      </c>
      <c r="D66" s="302">
        <v>18</v>
      </c>
      <c r="E66" s="302">
        <v>18</v>
      </c>
      <c r="F66" s="302">
        <v>18</v>
      </c>
      <c r="G66" s="302">
        <v>18</v>
      </c>
      <c r="H66" s="302">
        <v>18</v>
      </c>
      <c r="I66" s="292"/>
      <c r="J66" s="36"/>
      <c r="K66" s="36"/>
      <c r="L66" s="36"/>
      <c r="M66" s="36"/>
      <c r="N66" s="36"/>
      <c r="O66" s="36"/>
      <c r="P66" s="303">
        <v>76</v>
      </c>
    </row>
    <row r="67" spans="1:16" ht="16.5" thickBot="1">
      <c r="A67" s="39">
        <v>58</v>
      </c>
      <c r="B67" s="268" t="s">
        <v>514</v>
      </c>
      <c r="C67" s="283" t="s">
        <v>628</v>
      </c>
      <c r="D67" s="302">
        <v>19</v>
      </c>
      <c r="E67" s="302">
        <v>19</v>
      </c>
      <c r="F67" s="302">
        <v>19</v>
      </c>
      <c r="G67" s="302">
        <v>19</v>
      </c>
      <c r="H67" s="302">
        <v>19</v>
      </c>
      <c r="I67" s="293"/>
      <c r="J67" s="36"/>
      <c r="K67" s="36"/>
      <c r="L67" s="36"/>
      <c r="M67" s="36"/>
      <c r="N67" s="36"/>
      <c r="O67" s="36"/>
      <c r="P67" s="303">
        <v>76</v>
      </c>
    </row>
    <row r="68" spans="1:16" ht="16.5" thickBot="1">
      <c r="A68" s="39">
        <v>59</v>
      </c>
      <c r="B68" s="268" t="s">
        <v>515</v>
      </c>
      <c r="C68" s="283" t="s">
        <v>629</v>
      </c>
      <c r="D68" s="302">
        <v>19</v>
      </c>
      <c r="E68" s="302">
        <v>19</v>
      </c>
      <c r="F68" s="302">
        <v>19</v>
      </c>
      <c r="G68" s="302">
        <v>19</v>
      </c>
      <c r="H68" s="302">
        <v>19</v>
      </c>
      <c r="I68" s="293"/>
      <c r="J68" s="36"/>
      <c r="K68" s="36"/>
      <c r="L68" s="36"/>
      <c r="M68" s="36"/>
      <c r="N68" s="36"/>
      <c r="O68" s="36"/>
      <c r="P68" s="303">
        <v>76</v>
      </c>
    </row>
    <row r="69" spans="1:16" ht="16.5" thickBot="1">
      <c r="A69" s="39">
        <v>60</v>
      </c>
      <c r="B69" s="268" t="s">
        <v>516</v>
      </c>
      <c r="C69" s="283" t="s">
        <v>630</v>
      </c>
      <c r="D69" s="302">
        <v>18</v>
      </c>
      <c r="E69" s="302">
        <v>18</v>
      </c>
      <c r="F69" s="302">
        <v>18</v>
      </c>
      <c r="G69" s="302">
        <v>18</v>
      </c>
      <c r="H69" s="302">
        <v>18</v>
      </c>
      <c r="I69" s="293"/>
      <c r="J69" s="36"/>
      <c r="K69" s="36"/>
      <c r="L69" s="36"/>
      <c r="M69" s="36"/>
      <c r="N69" s="36"/>
      <c r="O69" s="36"/>
      <c r="P69" s="303">
        <v>68</v>
      </c>
    </row>
    <row r="70" spans="1:16" ht="18" customHeight="1" thickBot="1">
      <c r="A70" s="39">
        <v>61</v>
      </c>
      <c r="B70" s="268" t="s">
        <v>517</v>
      </c>
      <c r="C70" s="283" t="s">
        <v>631</v>
      </c>
      <c r="D70" s="302">
        <v>18</v>
      </c>
      <c r="E70" s="302">
        <v>18</v>
      </c>
      <c r="F70" s="302">
        <v>18</v>
      </c>
      <c r="G70" s="302">
        <v>18</v>
      </c>
      <c r="H70" s="302">
        <v>18</v>
      </c>
      <c r="I70" s="294"/>
      <c r="J70" s="36"/>
      <c r="K70" s="36"/>
      <c r="L70" s="36"/>
      <c r="M70" s="36"/>
      <c r="N70" s="36"/>
      <c r="O70" s="36"/>
      <c r="P70" s="303">
        <v>76</v>
      </c>
    </row>
    <row r="71" spans="1:16" ht="16.5" thickBot="1">
      <c r="A71" s="39">
        <v>62</v>
      </c>
      <c r="B71" s="269" t="s">
        <v>518</v>
      </c>
      <c r="C71" s="284" t="s">
        <v>632</v>
      </c>
      <c r="D71" s="302">
        <v>16</v>
      </c>
      <c r="E71" s="302">
        <v>16</v>
      </c>
      <c r="F71" s="302">
        <v>16</v>
      </c>
      <c r="G71" s="302">
        <v>16</v>
      </c>
      <c r="H71" s="302">
        <v>16</v>
      </c>
      <c r="I71" s="295"/>
      <c r="J71" s="36"/>
      <c r="K71" s="36"/>
      <c r="L71" s="36"/>
      <c r="M71" s="36"/>
      <c r="N71" s="36"/>
      <c r="O71" s="36"/>
      <c r="P71" s="303">
        <v>52</v>
      </c>
    </row>
    <row r="72" spans="1:16" ht="16.5" thickBot="1">
      <c r="A72" s="39">
        <v>63</v>
      </c>
      <c r="B72" s="270" t="s">
        <v>519</v>
      </c>
      <c r="C72" s="283" t="s">
        <v>633</v>
      </c>
      <c r="D72" s="302">
        <v>19</v>
      </c>
      <c r="E72" s="302">
        <v>19</v>
      </c>
      <c r="F72" s="302">
        <v>19</v>
      </c>
      <c r="G72" s="302">
        <v>19</v>
      </c>
      <c r="H72" s="302">
        <v>19</v>
      </c>
      <c r="I72" s="293"/>
      <c r="J72" s="36"/>
      <c r="K72" s="36"/>
      <c r="L72" s="36"/>
      <c r="M72" s="36"/>
      <c r="N72" s="36"/>
      <c r="O72" s="36"/>
      <c r="P72" s="303">
        <v>76</v>
      </c>
    </row>
    <row r="73" spans="1:16" ht="16.5" thickBot="1">
      <c r="A73" s="39">
        <v>64</v>
      </c>
      <c r="B73" s="268" t="s">
        <v>520</v>
      </c>
      <c r="C73" s="283" t="s">
        <v>634</v>
      </c>
      <c r="D73" s="302">
        <v>20</v>
      </c>
      <c r="E73" s="302">
        <v>20</v>
      </c>
      <c r="F73" s="302">
        <v>20</v>
      </c>
      <c r="G73" s="302">
        <v>20</v>
      </c>
      <c r="H73" s="302">
        <v>20</v>
      </c>
      <c r="I73" s="293"/>
      <c r="J73" s="36"/>
      <c r="K73" s="36"/>
      <c r="L73" s="36"/>
      <c r="M73" s="36"/>
      <c r="N73" s="36"/>
      <c r="O73" s="36"/>
      <c r="P73" s="303">
        <v>76</v>
      </c>
    </row>
    <row r="74" spans="1:16" ht="16.5" thickBot="1">
      <c r="A74" s="39">
        <v>65</v>
      </c>
      <c r="B74" s="270" t="s">
        <v>521</v>
      </c>
      <c r="C74" s="283" t="s">
        <v>635</v>
      </c>
      <c r="D74" s="302">
        <v>20</v>
      </c>
      <c r="E74" s="302">
        <v>20</v>
      </c>
      <c r="F74" s="302">
        <v>20</v>
      </c>
      <c r="G74" s="302">
        <v>20</v>
      </c>
      <c r="H74" s="302">
        <v>20</v>
      </c>
      <c r="I74" s="293"/>
      <c r="J74" s="36"/>
      <c r="K74" s="36"/>
      <c r="L74" s="36"/>
      <c r="M74" s="36"/>
      <c r="N74" s="36"/>
      <c r="O74" s="36"/>
      <c r="P74" s="303">
        <v>76</v>
      </c>
    </row>
    <row r="75" spans="1:16" ht="16.5" thickBot="1">
      <c r="A75" s="39">
        <v>66</v>
      </c>
      <c r="B75" s="270" t="s">
        <v>522</v>
      </c>
      <c r="C75" s="283" t="s">
        <v>636</v>
      </c>
      <c r="D75" s="302">
        <v>19</v>
      </c>
      <c r="E75" s="302">
        <v>19</v>
      </c>
      <c r="F75" s="302">
        <v>19</v>
      </c>
      <c r="G75" s="302">
        <v>19</v>
      </c>
      <c r="H75" s="302">
        <v>19</v>
      </c>
      <c r="I75" s="293"/>
      <c r="J75" s="36"/>
      <c r="K75" s="36"/>
      <c r="L75" s="36"/>
      <c r="M75" s="36"/>
      <c r="N75" s="36"/>
      <c r="O75" s="36"/>
      <c r="P75" s="303">
        <v>76</v>
      </c>
    </row>
    <row r="76" spans="1:16" ht="16.5" thickBot="1">
      <c r="A76" s="39">
        <v>67</v>
      </c>
      <c r="B76" s="270" t="s">
        <v>523</v>
      </c>
      <c r="C76" s="283" t="s">
        <v>637</v>
      </c>
      <c r="D76" s="302">
        <v>13</v>
      </c>
      <c r="E76" s="302">
        <v>13</v>
      </c>
      <c r="F76" s="302">
        <v>13</v>
      </c>
      <c r="G76" s="302">
        <v>13</v>
      </c>
      <c r="H76" s="302">
        <v>13</v>
      </c>
      <c r="I76" s="293"/>
      <c r="J76" s="36"/>
      <c r="K76" s="36"/>
      <c r="L76" s="36"/>
      <c r="M76" s="36"/>
      <c r="N76" s="36"/>
      <c r="O76" s="36"/>
      <c r="P76" s="303">
        <v>60</v>
      </c>
    </row>
    <row r="77" spans="1:16" ht="16.5" thickBot="1">
      <c r="A77" s="39">
        <v>68</v>
      </c>
      <c r="B77" s="270" t="s">
        <v>524</v>
      </c>
      <c r="C77" s="283" t="s">
        <v>638</v>
      </c>
      <c r="D77" s="302">
        <v>19</v>
      </c>
      <c r="E77" s="302">
        <v>19</v>
      </c>
      <c r="F77" s="302">
        <v>19</v>
      </c>
      <c r="G77" s="302">
        <v>19</v>
      </c>
      <c r="H77" s="302">
        <v>19</v>
      </c>
      <c r="I77" s="293"/>
      <c r="J77" s="36"/>
      <c r="K77" s="36"/>
      <c r="L77" s="36"/>
      <c r="M77" s="36"/>
      <c r="N77" s="36"/>
      <c r="O77" s="36"/>
      <c r="P77" s="303">
        <v>68</v>
      </c>
    </row>
    <row r="78" spans="1:16" ht="16.5" thickBot="1">
      <c r="A78" s="39">
        <v>69</v>
      </c>
      <c r="B78" s="271" t="s">
        <v>525</v>
      </c>
      <c r="C78" s="285" t="s">
        <v>639</v>
      </c>
      <c r="D78" s="302">
        <v>20</v>
      </c>
      <c r="E78" s="302">
        <v>20</v>
      </c>
      <c r="F78" s="302">
        <v>20</v>
      </c>
      <c r="G78" s="302">
        <v>20</v>
      </c>
      <c r="H78" s="302">
        <v>20</v>
      </c>
      <c r="I78" s="296"/>
      <c r="J78" s="36"/>
      <c r="K78" s="36"/>
      <c r="L78" s="36"/>
      <c r="M78" s="36"/>
      <c r="N78" s="36"/>
      <c r="O78" s="36"/>
      <c r="P78" s="303">
        <v>68</v>
      </c>
    </row>
    <row r="79" spans="1:16" ht="16.5" thickBot="1">
      <c r="A79" s="39">
        <v>70</v>
      </c>
      <c r="B79" s="272" t="s">
        <v>526</v>
      </c>
      <c r="C79" s="283" t="s">
        <v>640</v>
      </c>
      <c r="D79" s="302">
        <v>18</v>
      </c>
      <c r="E79" s="302">
        <v>18</v>
      </c>
      <c r="F79" s="302">
        <v>18</v>
      </c>
      <c r="G79" s="302">
        <v>18</v>
      </c>
      <c r="H79" s="302">
        <v>18</v>
      </c>
      <c r="I79" s="293"/>
      <c r="J79" s="36"/>
      <c r="K79" s="36"/>
      <c r="L79" s="36"/>
      <c r="M79" s="36"/>
      <c r="N79" s="36"/>
      <c r="O79" s="36"/>
      <c r="P79" s="304">
        <v>68</v>
      </c>
    </row>
    <row r="80" spans="1:16" ht="16.5" thickBot="1">
      <c r="A80" s="39">
        <v>71</v>
      </c>
      <c r="B80" s="273" t="s">
        <v>527</v>
      </c>
      <c r="C80" s="286" t="s">
        <v>641</v>
      </c>
      <c r="D80" s="302">
        <v>20</v>
      </c>
      <c r="E80" s="302">
        <v>20</v>
      </c>
      <c r="F80" s="302">
        <v>20</v>
      </c>
      <c r="G80" s="302">
        <v>20</v>
      </c>
      <c r="H80" s="302">
        <v>20</v>
      </c>
      <c r="I80" s="293"/>
      <c r="J80" s="36"/>
      <c r="K80" s="36"/>
      <c r="L80" s="36"/>
      <c r="M80" s="36"/>
      <c r="N80" s="36"/>
      <c r="O80" s="36"/>
      <c r="P80" s="305">
        <v>76</v>
      </c>
    </row>
    <row r="81" spans="1:16" ht="16.5" thickBot="1">
      <c r="A81" s="39">
        <v>72</v>
      </c>
      <c r="B81" s="274" t="s">
        <v>528</v>
      </c>
      <c r="C81" s="287" t="s">
        <v>642</v>
      </c>
      <c r="D81" s="302">
        <v>19</v>
      </c>
      <c r="E81" s="302">
        <v>19</v>
      </c>
      <c r="F81" s="302">
        <v>19</v>
      </c>
      <c r="G81" s="302">
        <v>19</v>
      </c>
      <c r="H81" s="302">
        <v>19</v>
      </c>
      <c r="I81" s="297"/>
      <c r="J81" s="36"/>
      <c r="K81" s="36"/>
      <c r="L81" s="36"/>
      <c r="M81" s="36"/>
      <c r="N81" s="36"/>
      <c r="O81" s="36"/>
      <c r="P81" s="306">
        <v>76</v>
      </c>
    </row>
    <row r="82" spans="1:16" ht="16.5" thickBot="1">
      <c r="A82" s="39">
        <v>73</v>
      </c>
      <c r="B82" s="275" t="s">
        <v>529</v>
      </c>
      <c r="C82" s="288" t="s">
        <v>643</v>
      </c>
      <c r="D82" s="302">
        <v>18</v>
      </c>
      <c r="E82" s="302">
        <v>18</v>
      </c>
      <c r="F82" s="302">
        <v>18</v>
      </c>
      <c r="G82" s="302">
        <v>18</v>
      </c>
      <c r="H82" s="302">
        <v>18</v>
      </c>
      <c r="I82" s="293"/>
      <c r="J82" s="36"/>
      <c r="K82" s="36"/>
      <c r="L82" s="36"/>
      <c r="M82" s="36"/>
      <c r="N82" s="36"/>
      <c r="O82" s="36"/>
      <c r="P82" s="303">
        <v>76</v>
      </c>
    </row>
    <row r="83" spans="1:16" ht="16.5" thickBot="1">
      <c r="A83" s="39">
        <v>74</v>
      </c>
      <c r="B83" s="272" t="s">
        <v>530</v>
      </c>
      <c r="C83" s="283" t="s">
        <v>644</v>
      </c>
      <c r="D83" s="302">
        <v>20</v>
      </c>
      <c r="E83" s="302">
        <v>20</v>
      </c>
      <c r="F83" s="302">
        <v>20</v>
      </c>
      <c r="G83" s="302">
        <v>20</v>
      </c>
      <c r="H83" s="302">
        <v>20</v>
      </c>
      <c r="I83" s="293"/>
      <c r="J83" s="36"/>
      <c r="K83" s="36"/>
      <c r="L83" s="36"/>
      <c r="M83" s="36"/>
      <c r="N83" s="36"/>
      <c r="O83" s="36"/>
      <c r="P83" s="303">
        <v>76</v>
      </c>
    </row>
    <row r="84" spans="1:16" ht="16.5" thickBot="1">
      <c r="A84" s="39">
        <v>75</v>
      </c>
      <c r="B84" s="272" t="s">
        <v>531</v>
      </c>
      <c r="C84" s="283" t="s">
        <v>645</v>
      </c>
      <c r="D84" s="302">
        <v>19</v>
      </c>
      <c r="E84" s="302">
        <v>19</v>
      </c>
      <c r="F84" s="302">
        <v>19</v>
      </c>
      <c r="G84" s="302">
        <v>19</v>
      </c>
      <c r="H84" s="302">
        <v>19</v>
      </c>
      <c r="I84" s="298"/>
      <c r="J84" s="36"/>
      <c r="K84" s="36"/>
      <c r="L84" s="36"/>
      <c r="M84" s="36"/>
      <c r="N84" s="36"/>
      <c r="O84" s="36"/>
      <c r="P84" s="303">
        <v>76</v>
      </c>
    </row>
    <row r="85" spans="1:16" ht="16.5" thickBot="1">
      <c r="A85" s="39">
        <v>76</v>
      </c>
      <c r="B85" s="272" t="s">
        <v>290</v>
      </c>
      <c r="C85" s="283" t="s">
        <v>646</v>
      </c>
      <c r="D85" s="302">
        <v>17</v>
      </c>
      <c r="E85" s="302">
        <v>17</v>
      </c>
      <c r="F85" s="302">
        <v>17</v>
      </c>
      <c r="G85" s="302">
        <v>17</v>
      </c>
      <c r="H85" s="302">
        <v>17</v>
      </c>
      <c r="I85" s="298"/>
      <c r="J85" s="36"/>
      <c r="K85" s="36"/>
      <c r="L85" s="36"/>
      <c r="M85" s="36"/>
      <c r="N85" s="36"/>
      <c r="O85" s="36"/>
      <c r="P85" s="303">
        <v>68</v>
      </c>
    </row>
    <row r="86" spans="1:16" ht="16.5" thickBot="1">
      <c r="A86" s="39">
        <v>77</v>
      </c>
      <c r="B86" s="272" t="s">
        <v>532</v>
      </c>
      <c r="C86" s="283" t="s">
        <v>647</v>
      </c>
      <c r="D86" s="302">
        <v>18</v>
      </c>
      <c r="E86" s="302">
        <v>18</v>
      </c>
      <c r="F86" s="302">
        <v>18</v>
      </c>
      <c r="G86" s="302">
        <v>18</v>
      </c>
      <c r="H86" s="302">
        <v>18</v>
      </c>
      <c r="I86" s="298"/>
      <c r="J86" s="36"/>
      <c r="K86" s="36"/>
      <c r="L86" s="36"/>
      <c r="M86" s="36"/>
      <c r="N86" s="36"/>
      <c r="O86" s="36"/>
      <c r="P86" s="303">
        <v>76</v>
      </c>
    </row>
    <row r="87" spans="1:16" ht="16.5" thickBot="1">
      <c r="A87" s="39">
        <v>78</v>
      </c>
      <c r="B87" s="271" t="s">
        <v>533</v>
      </c>
      <c r="C87" s="285" t="s">
        <v>648</v>
      </c>
      <c r="D87" s="302">
        <v>18</v>
      </c>
      <c r="E87" s="302">
        <v>18</v>
      </c>
      <c r="F87" s="302">
        <v>18</v>
      </c>
      <c r="G87" s="302">
        <v>18</v>
      </c>
      <c r="H87" s="302">
        <v>18</v>
      </c>
      <c r="I87" s="299"/>
      <c r="J87" s="36"/>
      <c r="K87" s="36"/>
      <c r="L87" s="36"/>
      <c r="M87" s="36"/>
      <c r="N87" s="36"/>
      <c r="O87" s="36"/>
      <c r="P87" s="303">
        <v>68</v>
      </c>
    </row>
    <row r="88" spans="1:16" ht="16.5" thickBot="1">
      <c r="A88" s="39">
        <v>79</v>
      </c>
      <c r="B88" s="272" t="s">
        <v>534</v>
      </c>
      <c r="C88" s="283" t="s">
        <v>649</v>
      </c>
      <c r="D88" s="302">
        <v>20</v>
      </c>
      <c r="E88" s="302">
        <v>20</v>
      </c>
      <c r="F88" s="302">
        <v>20</v>
      </c>
      <c r="G88" s="302">
        <v>20</v>
      </c>
      <c r="H88" s="302">
        <v>20</v>
      </c>
      <c r="I88" s="298"/>
      <c r="J88" s="36"/>
      <c r="K88" s="36"/>
      <c r="L88" s="36"/>
      <c r="M88" s="36"/>
      <c r="N88" s="36"/>
      <c r="O88" s="36"/>
      <c r="P88" s="303">
        <v>76</v>
      </c>
    </row>
    <row r="89" spans="1:16" ht="16.5" thickBot="1">
      <c r="A89" s="39">
        <v>80</v>
      </c>
      <c r="B89" s="268" t="s">
        <v>535</v>
      </c>
      <c r="C89" s="283" t="s">
        <v>650</v>
      </c>
      <c r="D89" s="302">
        <v>20</v>
      </c>
      <c r="E89" s="302">
        <v>20</v>
      </c>
      <c r="F89" s="302">
        <v>20</v>
      </c>
      <c r="G89" s="302">
        <v>20</v>
      </c>
      <c r="H89" s="302">
        <v>20</v>
      </c>
      <c r="I89" s="298"/>
      <c r="J89" s="36"/>
      <c r="K89" s="36"/>
      <c r="L89" s="36"/>
      <c r="M89" s="36"/>
      <c r="N89" s="36"/>
      <c r="O89" s="36"/>
      <c r="P89" s="303">
        <v>76</v>
      </c>
    </row>
    <row r="90" spans="1:16" ht="16.5" thickBot="1">
      <c r="A90" s="39">
        <v>81</v>
      </c>
      <c r="B90" s="272" t="s">
        <v>536</v>
      </c>
      <c r="C90" s="283" t="s">
        <v>651</v>
      </c>
      <c r="D90" s="302">
        <v>18</v>
      </c>
      <c r="E90" s="302">
        <v>18</v>
      </c>
      <c r="F90" s="302">
        <v>18</v>
      </c>
      <c r="G90" s="302">
        <v>18</v>
      </c>
      <c r="H90" s="302">
        <v>18</v>
      </c>
      <c r="I90" s="298"/>
      <c r="J90" s="36"/>
      <c r="K90" s="36"/>
      <c r="L90" s="36"/>
      <c r="M90" s="36"/>
      <c r="N90" s="36"/>
      <c r="O90" s="36"/>
      <c r="P90" s="303">
        <v>76</v>
      </c>
    </row>
    <row r="91" spans="1:16" ht="16.5" thickBot="1">
      <c r="A91" s="39">
        <v>82</v>
      </c>
      <c r="B91" s="272" t="s">
        <v>537</v>
      </c>
      <c r="C91" s="283" t="s">
        <v>652</v>
      </c>
      <c r="D91" s="302">
        <v>18</v>
      </c>
      <c r="E91" s="302">
        <v>18</v>
      </c>
      <c r="F91" s="302">
        <v>18</v>
      </c>
      <c r="G91" s="302">
        <v>18</v>
      </c>
      <c r="H91" s="302">
        <v>18</v>
      </c>
      <c r="I91" s="298"/>
      <c r="J91" s="36"/>
      <c r="K91" s="36"/>
      <c r="L91" s="36"/>
      <c r="M91" s="36"/>
      <c r="N91" s="36"/>
      <c r="O91" s="36"/>
      <c r="P91" s="303">
        <v>76</v>
      </c>
    </row>
    <row r="92" spans="1:16" ht="16.5" thickBot="1">
      <c r="A92" s="39">
        <v>83</v>
      </c>
      <c r="B92" s="276" t="s">
        <v>538</v>
      </c>
      <c r="C92" s="283" t="s">
        <v>653</v>
      </c>
      <c r="D92" s="302">
        <v>17</v>
      </c>
      <c r="E92" s="302">
        <v>17</v>
      </c>
      <c r="F92" s="302">
        <v>17</v>
      </c>
      <c r="G92" s="302">
        <v>17</v>
      </c>
      <c r="H92" s="302">
        <v>17</v>
      </c>
      <c r="I92" s="298"/>
      <c r="J92" s="36"/>
      <c r="K92" s="36"/>
      <c r="L92" s="36"/>
      <c r="M92" s="36"/>
      <c r="N92" s="36"/>
      <c r="O92" s="36"/>
      <c r="P92" s="303">
        <v>76</v>
      </c>
    </row>
    <row r="93" spans="1:16" ht="16.5" thickBot="1">
      <c r="A93" s="39">
        <v>84</v>
      </c>
      <c r="B93" s="277" t="s">
        <v>539</v>
      </c>
      <c r="C93" s="284" t="s">
        <v>654</v>
      </c>
      <c r="D93" s="302">
        <v>20</v>
      </c>
      <c r="E93" s="302">
        <v>20</v>
      </c>
      <c r="F93" s="302">
        <v>20</v>
      </c>
      <c r="G93" s="302">
        <v>20</v>
      </c>
      <c r="H93" s="302">
        <v>20</v>
      </c>
      <c r="I93" s="300"/>
      <c r="J93" s="36"/>
      <c r="K93" s="36"/>
      <c r="L93" s="36"/>
      <c r="M93" s="36"/>
      <c r="N93" s="36"/>
      <c r="O93" s="36"/>
      <c r="P93" s="303">
        <v>76</v>
      </c>
    </row>
    <row r="94" spans="1:16" ht="16.5" thickBot="1">
      <c r="A94" s="39">
        <v>85</v>
      </c>
      <c r="B94" s="278" t="s">
        <v>540</v>
      </c>
      <c r="C94" s="283" t="s">
        <v>655</v>
      </c>
      <c r="D94" s="302">
        <v>20</v>
      </c>
      <c r="E94" s="302">
        <v>20</v>
      </c>
      <c r="F94" s="302">
        <v>20</v>
      </c>
      <c r="G94" s="302">
        <v>20</v>
      </c>
      <c r="H94" s="302">
        <v>20</v>
      </c>
      <c r="I94" s="298"/>
      <c r="J94" s="36"/>
      <c r="K94" s="36"/>
      <c r="L94" s="36"/>
      <c r="M94" s="36"/>
      <c r="N94" s="36"/>
      <c r="O94" s="36"/>
      <c r="P94" s="303">
        <v>76</v>
      </c>
    </row>
    <row r="95" spans="1:16" ht="16.5" thickBot="1">
      <c r="A95" s="39">
        <v>86</v>
      </c>
      <c r="B95" s="272" t="s">
        <v>541</v>
      </c>
      <c r="C95" s="283" t="s">
        <v>656</v>
      </c>
      <c r="D95" s="302">
        <v>20</v>
      </c>
      <c r="E95" s="302">
        <v>20</v>
      </c>
      <c r="F95" s="302">
        <v>20</v>
      </c>
      <c r="G95" s="302">
        <v>20</v>
      </c>
      <c r="H95" s="302">
        <v>20</v>
      </c>
      <c r="I95" s="298"/>
      <c r="J95" s="36"/>
      <c r="K95" s="36"/>
      <c r="L95" s="36"/>
      <c r="M95" s="36"/>
      <c r="N95" s="36"/>
      <c r="O95" s="36"/>
      <c r="P95" s="303">
        <v>76</v>
      </c>
    </row>
    <row r="96" spans="1:16" ht="16.5" thickBot="1">
      <c r="A96" s="39">
        <v>87</v>
      </c>
      <c r="B96" s="279" t="s">
        <v>542</v>
      </c>
      <c r="C96" s="283" t="s">
        <v>657</v>
      </c>
      <c r="D96" s="302">
        <v>19</v>
      </c>
      <c r="E96" s="302">
        <v>19</v>
      </c>
      <c r="F96" s="302">
        <v>19</v>
      </c>
      <c r="G96" s="302">
        <v>19</v>
      </c>
      <c r="H96" s="302">
        <v>19</v>
      </c>
      <c r="I96" s="298"/>
      <c r="J96" s="36"/>
      <c r="K96" s="36"/>
      <c r="L96" s="36"/>
      <c r="M96" s="36"/>
      <c r="N96" s="36"/>
      <c r="O96" s="36"/>
      <c r="P96" s="303">
        <v>68</v>
      </c>
    </row>
    <row r="97" spans="1:16" ht="16.5" thickBot="1">
      <c r="A97" s="39">
        <v>88</v>
      </c>
      <c r="B97" s="268" t="s">
        <v>543</v>
      </c>
      <c r="C97" s="283" t="s">
        <v>658</v>
      </c>
      <c r="D97" s="302">
        <v>18</v>
      </c>
      <c r="E97" s="302">
        <v>18</v>
      </c>
      <c r="F97" s="302">
        <v>18</v>
      </c>
      <c r="G97" s="302">
        <v>18</v>
      </c>
      <c r="H97" s="302">
        <v>18</v>
      </c>
      <c r="I97" s="298"/>
      <c r="J97" s="36"/>
      <c r="K97" s="36"/>
      <c r="L97" s="36"/>
      <c r="M97" s="36"/>
      <c r="N97" s="36"/>
      <c r="O97" s="36"/>
      <c r="P97" s="303">
        <v>76</v>
      </c>
    </row>
    <row r="98" spans="1:16" ht="16.5" thickBot="1">
      <c r="A98" s="39">
        <v>89</v>
      </c>
      <c r="B98" s="270" t="s">
        <v>544</v>
      </c>
      <c r="C98" s="283" t="s">
        <v>659</v>
      </c>
      <c r="D98" s="302">
        <v>17</v>
      </c>
      <c r="E98" s="302">
        <v>17</v>
      </c>
      <c r="F98" s="302">
        <v>17</v>
      </c>
      <c r="G98" s="302">
        <v>17</v>
      </c>
      <c r="H98" s="302">
        <v>17</v>
      </c>
      <c r="I98" s="298"/>
      <c r="J98" s="36"/>
      <c r="K98" s="36"/>
      <c r="L98" s="36"/>
      <c r="M98" s="36"/>
      <c r="N98" s="36"/>
      <c r="O98" s="36"/>
      <c r="P98" s="303">
        <v>68</v>
      </c>
    </row>
    <row r="99" spans="1:16" ht="16.5" thickBot="1">
      <c r="A99" s="39">
        <v>90</v>
      </c>
      <c r="B99" s="280" t="s">
        <v>545</v>
      </c>
      <c r="C99" s="284" t="s">
        <v>660</v>
      </c>
      <c r="D99" s="302">
        <v>16</v>
      </c>
      <c r="E99" s="302">
        <v>16</v>
      </c>
      <c r="F99" s="302">
        <v>16</v>
      </c>
      <c r="G99" s="302">
        <v>16</v>
      </c>
      <c r="H99" s="302">
        <v>16</v>
      </c>
      <c r="I99" s="300"/>
      <c r="J99" s="36"/>
      <c r="K99" s="36"/>
      <c r="L99" s="36"/>
      <c r="M99" s="36"/>
      <c r="N99" s="36"/>
      <c r="O99" s="36"/>
      <c r="P99" s="303">
        <v>68</v>
      </c>
    </row>
    <row r="100" spans="1:16" ht="16.5" thickBot="1">
      <c r="A100" s="39">
        <v>91</v>
      </c>
      <c r="B100" s="272" t="s">
        <v>546</v>
      </c>
      <c r="C100" s="283" t="s">
        <v>661</v>
      </c>
      <c r="D100" s="302">
        <v>17</v>
      </c>
      <c r="E100" s="302">
        <v>17</v>
      </c>
      <c r="F100" s="302">
        <v>17</v>
      </c>
      <c r="G100" s="302">
        <v>17</v>
      </c>
      <c r="H100" s="302">
        <v>17</v>
      </c>
      <c r="I100" s="298"/>
      <c r="J100" s="36"/>
      <c r="K100" s="36"/>
      <c r="L100" s="36"/>
      <c r="M100" s="36"/>
      <c r="N100" s="36"/>
      <c r="O100" s="36"/>
      <c r="P100" s="303">
        <v>60</v>
      </c>
    </row>
    <row r="101" spans="1:16" ht="16.5" thickBot="1">
      <c r="A101" s="39">
        <v>92</v>
      </c>
      <c r="B101" s="270" t="s">
        <v>547</v>
      </c>
      <c r="C101" s="283" t="s">
        <v>662</v>
      </c>
      <c r="D101" s="302">
        <v>20</v>
      </c>
      <c r="E101" s="302">
        <v>20</v>
      </c>
      <c r="F101" s="302">
        <v>20</v>
      </c>
      <c r="G101" s="302">
        <v>20</v>
      </c>
      <c r="H101" s="302">
        <v>20</v>
      </c>
      <c r="I101" s="298"/>
      <c r="J101" s="36"/>
      <c r="K101" s="36"/>
      <c r="L101" s="36"/>
      <c r="M101" s="36"/>
      <c r="N101" s="36"/>
      <c r="O101" s="36"/>
      <c r="P101" s="304">
        <v>68</v>
      </c>
    </row>
    <row r="102" spans="1:16" ht="16.5" thickBot="1">
      <c r="A102" s="39">
        <v>93</v>
      </c>
      <c r="B102" s="280" t="s">
        <v>548</v>
      </c>
      <c r="C102" s="284" t="s">
        <v>663</v>
      </c>
      <c r="D102" s="302">
        <v>20</v>
      </c>
      <c r="E102" s="302">
        <v>20</v>
      </c>
      <c r="F102" s="302">
        <v>20</v>
      </c>
      <c r="G102" s="302">
        <v>20</v>
      </c>
      <c r="H102" s="302">
        <v>20</v>
      </c>
      <c r="I102" s="300"/>
      <c r="J102" s="36"/>
      <c r="K102" s="36"/>
      <c r="L102" s="36"/>
      <c r="M102" s="36"/>
      <c r="N102" s="36"/>
      <c r="O102" s="36"/>
      <c r="P102" s="305">
        <v>76</v>
      </c>
    </row>
    <row r="103" spans="1:16" ht="16.5" thickBot="1">
      <c r="A103" s="39">
        <v>94</v>
      </c>
      <c r="B103" s="272" t="s">
        <v>549</v>
      </c>
      <c r="C103" s="283" t="s">
        <v>664</v>
      </c>
      <c r="D103" s="302">
        <v>14</v>
      </c>
      <c r="E103" s="302">
        <v>14</v>
      </c>
      <c r="F103" s="302">
        <v>14</v>
      </c>
      <c r="G103" s="302">
        <v>14</v>
      </c>
      <c r="H103" s="302">
        <v>14</v>
      </c>
      <c r="I103" s="298"/>
      <c r="J103" s="36"/>
      <c r="K103" s="36"/>
      <c r="L103" s="36"/>
      <c r="M103" s="36"/>
      <c r="N103" s="36"/>
      <c r="O103" s="36"/>
      <c r="P103" s="305">
        <v>60</v>
      </c>
    </row>
    <row r="104" spans="1:16" ht="16.5" thickBot="1">
      <c r="A104" s="39">
        <v>95</v>
      </c>
      <c r="B104" s="272" t="s">
        <v>550</v>
      </c>
      <c r="C104" s="283" t="s">
        <v>665</v>
      </c>
      <c r="D104" s="302">
        <v>18</v>
      </c>
      <c r="E104" s="302">
        <v>18</v>
      </c>
      <c r="F104" s="302">
        <v>18</v>
      </c>
      <c r="G104" s="302">
        <v>18</v>
      </c>
      <c r="H104" s="302">
        <v>18</v>
      </c>
      <c r="I104" s="298"/>
      <c r="J104" s="36"/>
      <c r="K104" s="36"/>
      <c r="L104" s="36"/>
      <c r="M104" s="36"/>
      <c r="N104" s="36"/>
      <c r="O104" s="36"/>
      <c r="P104" s="305">
        <v>68</v>
      </c>
    </row>
    <row r="105" spans="1:16" ht="16.5" thickBot="1">
      <c r="A105" s="39">
        <v>96</v>
      </c>
      <c r="B105" s="271" t="s">
        <v>551</v>
      </c>
      <c r="C105" s="285" t="s">
        <v>666</v>
      </c>
      <c r="D105" s="302">
        <v>15</v>
      </c>
      <c r="E105" s="302">
        <v>15</v>
      </c>
      <c r="F105" s="302">
        <v>15</v>
      </c>
      <c r="G105" s="302">
        <v>15</v>
      </c>
      <c r="H105" s="302">
        <v>15</v>
      </c>
      <c r="I105" s="299"/>
      <c r="J105" s="36"/>
      <c r="K105" s="36"/>
      <c r="L105" s="36"/>
      <c r="M105" s="36"/>
      <c r="N105" s="36"/>
      <c r="O105" s="36"/>
      <c r="P105" s="305">
        <v>68</v>
      </c>
    </row>
    <row r="106" spans="1:16" ht="16.5" thickBot="1">
      <c r="A106" s="39">
        <v>97</v>
      </c>
      <c r="B106" s="272" t="s">
        <v>552</v>
      </c>
      <c r="C106" s="283" t="s">
        <v>667</v>
      </c>
      <c r="D106" s="302">
        <v>18</v>
      </c>
      <c r="E106" s="302">
        <v>18</v>
      </c>
      <c r="F106" s="302">
        <v>18</v>
      </c>
      <c r="G106" s="302">
        <v>18</v>
      </c>
      <c r="H106" s="302">
        <v>18</v>
      </c>
      <c r="I106" s="298"/>
      <c r="J106" s="36"/>
      <c r="K106" s="36"/>
      <c r="L106" s="36"/>
      <c r="M106" s="36"/>
      <c r="N106" s="36"/>
      <c r="O106" s="36"/>
      <c r="P106" s="305">
        <v>68</v>
      </c>
    </row>
    <row r="107" spans="1:16" ht="16.5" thickBot="1">
      <c r="A107" s="39">
        <v>98</v>
      </c>
      <c r="B107" s="272" t="s">
        <v>553</v>
      </c>
      <c r="C107" s="283" t="s">
        <v>668</v>
      </c>
      <c r="D107" s="302">
        <v>15</v>
      </c>
      <c r="E107" s="302">
        <v>15</v>
      </c>
      <c r="F107" s="302">
        <v>15</v>
      </c>
      <c r="G107" s="302">
        <v>15</v>
      </c>
      <c r="H107" s="302">
        <v>15</v>
      </c>
      <c r="I107" s="298"/>
      <c r="J107" s="36"/>
      <c r="K107" s="36"/>
      <c r="L107" s="36"/>
      <c r="M107" s="36"/>
      <c r="N107" s="36"/>
      <c r="O107" s="36"/>
      <c r="P107" s="305">
        <v>60</v>
      </c>
    </row>
    <row r="108" spans="1:16" ht="16.5" customHeight="1" thickBot="1">
      <c r="A108" s="39">
        <v>99</v>
      </c>
      <c r="B108" s="272" t="s">
        <v>554</v>
      </c>
      <c r="C108" s="283" t="s">
        <v>669</v>
      </c>
      <c r="D108" s="302">
        <v>17</v>
      </c>
      <c r="E108" s="302">
        <v>17</v>
      </c>
      <c r="F108" s="302">
        <v>17</v>
      </c>
      <c r="G108" s="302">
        <v>17</v>
      </c>
      <c r="H108" s="302">
        <v>17</v>
      </c>
      <c r="I108" s="298"/>
      <c r="J108" s="36"/>
      <c r="K108" s="36"/>
      <c r="L108" s="36"/>
      <c r="M108" s="36"/>
      <c r="N108" s="36"/>
      <c r="O108" s="36"/>
      <c r="P108" s="305">
        <v>60</v>
      </c>
    </row>
    <row r="109" spans="1:16" ht="16.5" thickBot="1">
      <c r="A109" s="39">
        <v>100</v>
      </c>
      <c r="B109" s="272" t="s">
        <v>555</v>
      </c>
      <c r="C109" s="283" t="s">
        <v>670</v>
      </c>
      <c r="D109" s="302">
        <v>15</v>
      </c>
      <c r="E109" s="302">
        <v>15</v>
      </c>
      <c r="F109" s="302">
        <v>15</v>
      </c>
      <c r="G109" s="302">
        <v>15</v>
      </c>
      <c r="H109" s="302">
        <v>15</v>
      </c>
      <c r="I109" s="298"/>
      <c r="J109" s="36"/>
      <c r="K109" s="36"/>
      <c r="L109" s="36"/>
      <c r="M109" s="36"/>
      <c r="N109" s="36"/>
      <c r="O109" s="36"/>
      <c r="P109" s="305">
        <v>68</v>
      </c>
    </row>
    <row r="110" spans="1:16" ht="16.5" thickBot="1">
      <c r="A110" s="39">
        <v>101</v>
      </c>
      <c r="B110" s="272" t="s">
        <v>556</v>
      </c>
      <c r="C110" s="283" t="s">
        <v>671</v>
      </c>
      <c r="D110" s="302">
        <v>15</v>
      </c>
      <c r="E110" s="302">
        <v>15</v>
      </c>
      <c r="F110" s="302">
        <v>15</v>
      </c>
      <c r="G110" s="302">
        <v>15</v>
      </c>
      <c r="H110" s="302">
        <v>15</v>
      </c>
      <c r="I110" s="298"/>
      <c r="J110" s="36"/>
      <c r="K110" s="36"/>
      <c r="L110" s="36"/>
      <c r="M110" s="36"/>
      <c r="N110" s="36"/>
      <c r="O110" s="36"/>
      <c r="P110" s="305">
        <v>52</v>
      </c>
    </row>
    <row r="111" spans="1:16" ht="16.5" thickBot="1">
      <c r="A111" s="39">
        <v>102</v>
      </c>
      <c r="B111" s="281" t="s">
        <v>557</v>
      </c>
      <c r="C111" s="283" t="s">
        <v>672</v>
      </c>
      <c r="D111" s="302">
        <v>19</v>
      </c>
      <c r="E111" s="302">
        <v>19</v>
      </c>
      <c r="F111" s="302">
        <v>19</v>
      </c>
      <c r="G111" s="302">
        <v>19</v>
      </c>
      <c r="H111" s="302">
        <v>19</v>
      </c>
      <c r="I111" s="298"/>
      <c r="J111" s="36"/>
      <c r="K111" s="36"/>
      <c r="L111" s="36"/>
      <c r="M111" s="36"/>
      <c r="N111" s="36"/>
      <c r="O111" s="36"/>
      <c r="P111" s="305">
        <v>76</v>
      </c>
    </row>
    <row r="112" spans="1:16" ht="16.5" thickBot="1">
      <c r="A112" s="39">
        <v>103</v>
      </c>
      <c r="B112" s="272" t="s">
        <v>558</v>
      </c>
      <c r="C112" s="283" t="s">
        <v>673</v>
      </c>
      <c r="D112" s="302">
        <v>18</v>
      </c>
      <c r="E112" s="302">
        <v>18</v>
      </c>
      <c r="F112" s="302">
        <v>18</v>
      </c>
      <c r="G112" s="302">
        <v>18</v>
      </c>
      <c r="H112" s="302">
        <v>18</v>
      </c>
      <c r="I112" s="298"/>
      <c r="J112" s="36"/>
      <c r="K112" s="36"/>
      <c r="L112" s="36"/>
      <c r="M112" s="36"/>
      <c r="N112" s="36"/>
      <c r="O112" s="36"/>
      <c r="P112" s="305">
        <v>60</v>
      </c>
    </row>
    <row r="113" spans="1:16" ht="16.5" thickBot="1">
      <c r="A113" s="39">
        <v>104</v>
      </c>
      <c r="B113" s="281" t="s">
        <v>559</v>
      </c>
      <c r="C113" s="283" t="s">
        <v>674</v>
      </c>
      <c r="D113" s="302">
        <v>12</v>
      </c>
      <c r="E113" s="302">
        <v>12</v>
      </c>
      <c r="F113" s="302">
        <v>12</v>
      </c>
      <c r="G113" s="302">
        <v>12</v>
      </c>
      <c r="H113" s="302">
        <v>12</v>
      </c>
      <c r="I113" s="298"/>
      <c r="J113" s="36"/>
      <c r="K113" s="36"/>
      <c r="L113" s="36"/>
      <c r="M113" s="36"/>
      <c r="N113" s="36"/>
      <c r="O113" s="36"/>
      <c r="P113" s="305">
        <v>60</v>
      </c>
    </row>
    <row r="114" spans="1:16" ht="16.5" thickBot="1">
      <c r="A114" s="39">
        <v>105</v>
      </c>
      <c r="B114" s="281" t="s">
        <v>560</v>
      </c>
      <c r="C114" s="283" t="s">
        <v>675</v>
      </c>
      <c r="D114" s="302">
        <v>20</v>
      </c>
      <c r="E114" s="302">
        <v>20</v>
      </c>
      <c r="F114" s="302">
        <v>20</v>
      </c>
      <c r="G114" s="302">
        <v>20</v>
      </c>
      <c r="H114" s="302">
        <v>20</v>
      </c>
      <c r="I114" s="298"/>
      <c r="J114" s="36"/>
      <c r="K114" s="36"/>
      <c r="L114" s="36"/>
      <c r="M114" s="36"/>
      <c r="N114" s="36"/>
      <c r="O114" s="36"/>
      <c r="P114" s="305">
        <v>68</v>
      </c>
    </row>
    <row r="115" spans="1:16" ht="16.5" thickBot="1">
      <c r="A115" s="39">
        <v>106</v>
      </c>
      <c r="B115" s="281" t="s">
        <v>561</v>
      </c>
      <c r="C115" s="283" t="s">
        <v>676</v>
      </c>
      <c r="D115" s="302">
        <v>19</v>
      </c>
      <c r="E115" s="302">
        <v>19</v>
      </c>
      <c r="F115" s="302">
        <v>19</v>
      </c>
      <c r="G115" s="302">
        <v>19</v>
      </c>
      <c r="H115" s="302">
        <v>19</v>
      </c>
      <c r="I115" s="298"/>
      <c r="J115" s="36"/>
      <c r="K115" s="36"/>
      <c r="L115" s="36"/>
      <c r="M115" s="36"/>
      <c r="N115" s="36"/>
      <c r="O115" s="36"/>
      <c r="P115" s="305">
        <v>76</v>
      </c>
    </row>
    <row r="116" spans="1:16" ht="16.5" thickBot="1">
      <c r="A116" s="39">
        <v>107</v>
      </c>
      <c r="B116" s="272" t="s">
        <v>562</v>
      </c>
      <c r="C116" s="283" t="s">
        <v>677</v>
      </c>
      <c r="D116" s="302">
        <v>14</v>
      </c>
      <c r="E116" s="302">
        <v>14</v>
      </c>
      <c r="F116" s="302">
        <v>14</v>
      </c>
      <c r="G116" s="302">
        <v>14</v>
      </c>
      <c r="H116" s="302">
        <v>14</v>
      </c>
      <c r="I116" s="298"/>
      <c r="J116" s="36"/>
      <c r="K116" s="36"/>
      <c r="L116" s="36"/>
      <c r="M116" s="36"/>
      <c r="N116" s="36"/>
      <c r="O116" s="36"/>
      <c r="P116" s="305">
        <v>60</v>
      </c>
    </row>
    <row r="117" spans="1:16" ht="16.5" thickBot="1">
      <c r="A117" s="39">
        <v>108</v>
      </c>
      <c r="B117" s="272" t="s">
        <v>563</v>
      </c>
      <c r="C117" s="283" t="s">
        <v>678</v>
      </c>
      <c r="D117" s="302">
        <v>19</v>
      </c>
      <c r="E117" s="302">
        <v>19</v>
      </c>
      <c r="F117" s="302">
        <v>19</v>
      </c>
      <c r="G117" s="302">
        <v>19</v>
      </c>
      <c r="H117" s="302">
        <v>19</v>
      </c>
      <c r="I117" s="298"/>
      <c r="J117" s="36"/>
      <c r="K117" s="36"/>
      <c r="L117" s="36"/>
      <c r="M117" s="36"/>
      <c r="N117" s="36"/>
      <c r="O117" s="36"/>
      <c r="P117" s="305">
        <v>76</v>
      </c>
    </row>
    <row r="118" spans="1:16" ht="16.5" thickBot="1">
      <c r="A118" s="39">
        <v>109</v>
      </c>
      <c r="B118" s="272" t="s">
        <v>564</v>
      </c>
      <c r="C118" s="283" t="s">
        <v>679</v>
      </c>
      <c r="D118" s="302">
        <v>18</v>
      </c>
      <c r="E118" s="302">
        <v>18</v>
      </c>
      <c r="F118" s="302">
        <v>18</v>
      </c>
      <c r="G118" s="302">
        <v>18</v>
      </c>
      <c r="H118" s="302">
        <v>18</v>
      </c>
      <c r="I118" s="298"/>
      <c r="J118" s="36"/>
      <c r="K118" s="36"/>
      <c r="L118" s="36"/>
      <c r="M118" s="36"/>
      <c r="N118" s="36"/>
      <c r="O118" s="36"/>
      <c r="P118" s="305">
        <v>60</v>
      </c>
    </row>
    <row r="119" spans="1:16" ht="22.5" customHeight="1" thickBot="1">
      <c r="A119" s="39">
        <v>110</v>
      </c>
      <c r="B119" s="281" t="s">
        <v>565</v>
      </c>
      <c r="C119" s="283" t="s">
        <v>680</v>
      </c>
      <c r="D119" s="302">
        <v>17</v>
      </c>
      <c r="E119" s="302">
        <v>17</v>
      </c>
      <c r="F119" s="302">
        <v>17</v>
      </c>
      <c r="G119" s="302">
        <v>17</v>
      </c>
      <c r="H119" s="302">
        <v>17</v>
      </c>
      <c r="I119" s="298"/>
      <c r="J119" s="72"/>
      <c r="K119" s="166"/>
      <c r="L119" s="72"/>
      <c r="M119" s="160"/>
      <c r="N119" s="72"/>
      <c r="O119" s="160"/>
      <c r="P119" s="305">
        <v>68</v>
      </c>
    </row>
    <row r="120" spans="1:16" ht="16.5" thickBot="1">
      <c r="A120" s="39">
        <v>111</v>
      </c>
      <c r="B120" s="272" t="s">
        <v>566</v>
      </c>
      <c r="C120" s="283" t="s">
        <v>681</v>
      </c>
      <c r="D120" s="302">
        <v>17</v>
      </c>
      <c r="E120" s="302">
        <v>17</v>
      </c>
      <c r="F120" s="302">
        <v>17</v>
      </c>
      <c r="G120" s="302">
        <v>17</v>
      </c>
      <c r="H120" s="302">
        <v>17</v>
      </c>
      <c r="I120" s="298"/>
      <c r="J120" s="72"/>
      <c r="K120" s="166"/>
      <c r="L120" s="72"/>
      <c r="M120" s="160"/>
      <c r="N120" s="72"/>
      <c r="O120" s="160"/>
      <c r="P120" s="305">
        <v>60</v>
      </c>
    </row>
    <row r="121" spans="1:16" ht="16.5" thickBot="1">
      <c r="A121" s="39">
        <v>112</v>
      </c>
      <c r="B121" s="270" t="s">
        <v>567</v>
      </c>
      <c r="C121" s="283" t="s">
        <v>682</v>
      </c>
      <c r="D121" s="302">
        <v>19</v>
      </c>
      <c r="E121" s="302">
        <v>19</v>
      </c>
      <c r="F121" s="302">
        <v>19</v>
      </c>
      <c r="G121" s="302">
        <v>19</v>
      </c>
      <c r="H121" s="302">
        <v>19</v>
      </c>
      <c r="I121" s="298"/>
      <c r="J121" s="72"/>
      <c r="K121" s="166"/>
      <c r="L121" s="72"/>
      <c r="M121" s="238"/>
      <c r="N121" s="72"/>
      <c r="O121" s="238"/>
      <c r="P121" s="305">
        <v>68</v>
      </c>
    </row>
    <row r="122" spans="1:16" ht="16.5" thickBot="1">
      <c r="A122" s="39">
        <v>113</v>
      </c>
      <c r="B122" s="270" t="s">
        <v>568</v>
      </c>
      <c r="C122" s="283" t="s">
        <v>683</v>
      </c>
      <c r="D122" s="302">
        <v>19</v>
      </c>
      <c r="E122" s="302">
        <v>19</v>
      </c>
      <c r="F122" s="302">
        <v>19</v>
      </c>
      <c r="G122" s="302">
        <v>19</v>
      </c>
      <c r="H122" s="302">
        <v>19</v>
      </c>
      <c r="I122" s="298"/>
      <c r="J122" s="72"/>
      <c r="K122" s="166"/>
      <c r="L122" s="72"/>
      <c r="M122" s="238"/>
      <c r="N122" s="72"/>
      <c r="O122" s="238"/>
      <c r="P122" s="305">
        <v>68</v>
      </c>
    </row>
    <row r="123" spans="1:16" ht="16.5" thickBot="1">
      <c r="A123" s="39">
        <v>114</v>
      </c>
      <c r="B123" s="270" t="s">
        <v>569</v>
      </c>
      <c r="C123" s="283" t="s">
        <v>684</v>
      </c>
      <c r="D123" s="302">
        <v>18</v>
      </c>
      <c r="E123" s="302">
        <v>18</v>
      </c>
      <c r="F123" s="302">
        <v>18</v>
      </c>
      <c r="G123" s="302">
        <v>18</v>
      </c>
      <c r="H123" s="302">
        <v>18</v>
      </c>
      <c r="I123" s="298"/>
      <c r="J123" s="72"/>
      <c r="K123" s="166"/>
      <c r="L123" s="72"/>
      <c r="M123" s="238"/>
      <c r="N123" s="72"/>
      <c r="O123" s="238"/>
      <c r="P123" s="305">
        <v>60</v>
      </c>
    </row>
    <row r="124" spans="1:16" ht="16.5" thickBot="1">
      <c r="A124" s="39">
        <v>115</v>
      </c>
      <c r="B124" s="270" t="s">
        <v>570</v>
      </c>
      <c r="C124" s="283" t="s">
        <v>685</v>
      </c>
      <c r="D124" s="302">
        <v>18</v>
      </c>
      <c r="E124" s="302">
        <v>18</v>
      </c>
      <c r="F124" s="302">
        <v>18</v>
      </c>
      <c r="G124" s="302">
        <v>18</v>
      </c>
      <c r="H124" s="302">
        <v>18</v>
      </c>
      <c r="I124" s="298"/>
      <c r="J124" s="72"/>
      <c r="K124" s="166"/>
      <c r="L124" s="72"/>
      <c r="M124" s="238"/>
      <c r="N124" s="72"/>
      <c r="O124" s="238"/>
      <c r="P124" s="305">
        <v>68</v>
      </c>
    </row>
    <row r="125" spans="1:16" hidden="1">
      <c r="A125" s="39">
        <v>116</v>
      </c>
      <c r="B125" s="163"/>
      <c r="C125" s="165"/>
      <c r="D125" s="302"/>
      <c r="E125" s="302"/>
      <c r="F125" s="302"/>
      <c r="G125" s="302"/>
      <c r="H125" s="302"/>
      <c r="I125" s="164"/>
      <c r="J125" s="72"/>
      <c r="K125" s="166"/>
      <c r="L125" s="72"/>
      <c r="M125" s="238"/>
      <c r="N125" s="72"/>
      <c r="O125" s="238"/>
      <c r="P125" s="135"/>
    </row>
    <row r="126" spans="1:16" hidden="1">
      <c r="A126" s="39">
        <v>117</v>
      </c>
      <c r="B126" s="163"/>
      <c r="C126" s="165"/>
      <c r="D126" s="302"/>
      <c r="E126" s="302"/>
      <c r="F126" s="302"/>
      <c r="G126" s="302"/>
      <c r="H126" s="302"/>
      <c r="I126" s="164"/>
      <c r="J126" s="72"/>
      <c r="K126" s="166"/>
      <c r="L126" s="72"/>
      <c r="M126" s="238"/>
      <c r="N126" s="72"/>
      <c r="O126" s="238"/>
      <c r="P126" s="135"/>
    </row>
    <row r="127" spans="1:16" hidden="1">
      <c r="A127" s="39">
        <v>118</v>
      </c>
      <c r="B127" s="163"/>
      <c r="C127" s="165"/>
      <c r="D127" s="302"/>
      <c r="E127" s="302"/>
      <c r="F127" s="302"/>
      <c r="G127" s="302"/>
      <c r="H127" s="302"/>
      <c r="I127" s="164"/>
      <c r="J127" s="72"/>
      <c r="K127" s="166"/>
      <c r="L127" s="72"/>
      <c r="M127" s="238"/>
      <c r="N127" s="72"/>
      <c r="O127" s="238"/>
      <c r="P127" s="135"/>
    </row>
    <row r="128" spans="1:16" hidden="1">
      <c r="A128" s="39">
        <v>119</v>
      </c>
      <c r="B128" s="163"/>
      <c r="C128" s="165"/>
      <c r="D128" s="302"/>
      <c r="E128" s="302"/>
      <c r="F128" s="302"/>
      <c r="G128" s="302"/>
      <c r="H128" s="302"/>
      <c r="I128" s="164"/>
      <c r="J128" s="72"/>
      <c r="K128" s="166"/>
      <c r="L128" s="72"/>
      <c r="M128" s="238"/>
      <c r="N128" s="72"/>
      <c r="O128" s="238"/>
      <c r="P128" s="135"/>
    </row>
    <row r="129" spans="1:16" hidden="1">
      <c r="A129" s="39">
        <v>120</v>
      </c>
      <c r="B129" s="163"/>
      <c r="C129" s="165"/>
      <c r="D129" s="302"/>
      <c r="E129" s="302"/>
      <c r="F129" s="302"/>
      <c r="G129" s="302"/>
      <c r="H129" s="302"/>
      <c r="I129" s="164"/>
      <c r="J129" s="72"/>
      <c r="K129" s="166"/>
      <c r="L129" s="72"/>
      <c r="M129" s="238"/>
      <c r="N129" s="72"/>
      <c r="O129" s="238"/>
      <c r="P129" s="135"/>
    </row>
    <row r="130" spans="1:16" hidden="1">
      <c r="A130" s="39">
        <v>121</v>
      </c>
      <c r="B130" s="163"/>
      <c r="C130" s="165"/>
      <c r="D130" s="302"/>
      <c r="E130" s="302"/>
      <c r="F130" s="302"/>
      <c r="G130" s="302"/>
      <c r="H130" s="302"/>
      <c r="I130" s="164"/>
      <c r="J130" s="72"/>
      <c r="K130" s="166"/>
      <c r="L130" s="72"/>
      <c r="M130" s="238"/>
      <c r="N130" s="72"/>
      <c r="O130" s="238"/>
      <c r="P130" s="135"/>
    </row>
    <row r="131" spans="1:16" hidden="1">
      <c r="A131" s="39">
        <v>122</v>
      </c>
      <c r="B131" s="163"/>
      <c r="C131" s="165"/>
      <c r="D131" s="302"/>
      <c r="E131" s="302"/>
      <c r="F131" s="302"/>
      <c r="G131" s="302"/>
      <c r="H131" s="302"/>
      <c r="I131" s="164"/>
      <c r="J131" s="72"/>
      <c r="K131" s="166"/>
      <c r="L131" s="72"/>
      <c r="M131" s="160"/>
      <c r="N131" s="72"/>
      <c r="O131" s="160"/>
      <c r="P131" s="135"/>
    </row>
    <row r="132" spans="1:16" hidden="1">
      <c r="A132" s="39">
        <v>123</v>
      </c>
      <c r="B132" s="77"/>
      <c r="C132" s="76"/>
      <c r="D132" s="302"/>
      <c r="E132" s="302"/>
      <c r="F132" s="302"/>
      <c r="G132" s="302"/>
      <c r="H132" s="302"/>
      <c r="I132" s="161"/>
      <c r="J132" s="72"/>
      <c r="K132" s="160"/>
      <c r="L132" s="72"/>
      <c r="M132" s="160"/>
      <c r="N132" s="72"/>
      <c r="O132" s="160"/>
      <c r="P132" s="136"/>
    </row>
    <row r="133" spans="1:16" hidden="1">
      <c r="A133" s="39">
        <v>124</v>
      </c>
      <c r="B133" s="77"/>
      <c r="C133" s="76"/>
      <c r="D133" s="302"/>
      <c r="E133" s="302"/>
      <c r="F133" s="302"/>
      <c r="G133" s="302"/>
      <c r="H133" s="302"/>
      <c r="I133" s="161"/>
      <c r="J133" s="72"/>
      <c r="K133" s="160"/>
      <c r="L133" s="72"/>
      <c r="M133" s="160"/>
      <c r="N133" s="72"/>
      <c r="O133" s="160"/>
      <c r="P133" s="136"/>
    </row>
    <row r="134" spans="1:16" hidden="1">
      <c r="A134" s="39">
        <v>125</v>
      </c>
      <c r="B134" s="77"/>
      <c r="C134" s="76"/>
      <c r="D134" s="302"/>
      <c r="E134" s="302"/>
      <c r="F134" s="302"/>
      <c r="G134" s="302"/>
      <c r="H134" s="302"/>
      <c r="I134" s="161"/>
      <c r="J134" s="72"/>
      <c r="K134" s="160"/>
      <c r="L134" s="72"/>
      <c r="M134" s="160"/>
      <c r="N134" s="72"/>
      <c r="O134" s="160"/>
      <c r="P134" s="136"/>
    </row>
    <row r="135" spans="1:16" hidden="1">
      <c r="A135" s="39">
        <v>126</v>
      </c>
      <c r="B135" s="77"/>
      <c r="C135" s="76"/>
      <c r="D135" s="302"/>
      <c r="E135" s="302"/>
      <c r="F135" s="302"/>
      <c r="G135" s="302"/>
      <c r="H135" s="302"/>
      <c r="I135" s="161"/>
      <c r="J135" s="72"/>
      <c r="K135" s="160"/>
      <c r="L135" s="72"/>
      <c r="M135" s="160"/>
      <c r="N135" s="72"/>
      <c r="O135" s="160"/>
      <c r="P135" s="136"/>
    </row>
    <row r="136" spans="1:16" hidden="1">
      <c r="A136" s="39">
        <v>127</v>
      </c>
      <c r="B136" s="77"/>
      <c r="C136" s="76"/>
      <c r="D136" s="302"/>
      <c r="E136" s="302"/>
      <c r="F136" s="302"/>
      <c r="G136" s="302"/>
      <c r="H136" s="302"/>
      <c r="I136" s="161"/>
      <c r="J136" s="72"/>
      <c r="K136" s="160"/>
      <c r="L136" s="72"/>
      <c r="M136" s="160"/>
      <c r="N136" s="72"/>
      <c r="O136" s="160"/>
      <c r="P136" s="136"/>
    </row>
    <row r="137" spans="1:16" hidden="1">
      <c r="A137" s="39">
        <v>128</v>
      </c>
      <c r="B137" s="77"/>
      <c r="C137" s="76"/>
      <c r="D137" s="302"/>
      <c r="E137" s="302"/>
      <c r="F137" s="302"/>
      <c r="G137" s="302"/>
      <c r="H137" s="302"/>
      <c r="I137" s="161"/>
      <c r="J137" s="72"/>
      <c r="K137" s="160"/>
      <c r="L137" s="72"/>
      <c r="M137" s="160"/>
      <c r="N137" s="72"/>
      <c r="O137" s="160"/>
      <c r="P137" s="136"/>
    </row>
    <row r="138" spans="1:16" hidden="1">
      <c r="A138" s="39">
        <v>129</v>
      </c>
      <c r="B138" s="77"/>
      <c r="C138" s="76"/>
      <c r="D138" s="302"/>
      <c r="E138" s="302"/>
      <c r="F138" s="302"/>
      <c r="G138" s="302"/>
      <c r="H138" s="302"/>
      <c r="I138" s="87"/>
      <c r="J138" s="88"/>
      <c r="K138" s="45"/>
      <c r="L138" s="72"/>
      <c r="M138" s="45"/>
      <c r="N138" s="72"/>
      <c r="O138" s="87"/>
      <c r="P138" s="136"/>
    </row>
    <row r="139" spans="1:16" hidden="1">
      <c r="A139" s="39">
        <v>130</v>
      </c>
      <c r="B139" s="237"/>
      <c r="C139" s="244"/>
      <c r="D139" s="302"/>
      <c r="E139" s="302"/>
      <c r="F139" s="302"/>
      <c r="G139" s="302"/>
      <c r="H139" s="302"/>
      <c r="I139" s="247"/>
      <c r="J139" s="248"/>
      <c r="K139" s="245"/>
      <c r="L139" s="246"/>
      <c r="M139" s="245"/>
      <c r="N139" s="246"/>
      <c r="O139" s="247"/>
      <c r="P139" s="249"/>
    </row>
    <row r="140" spans="1:16" hidden="1">
      <c r="A140" s="39">
        <v>131</v>
      </c>
      <c r="B140" s="39"/>
      <c r="C140" s="39"/>
      <c r="D140" s="302"/>
      <c r="E140" s="302"/>
      <c r="F140" s="302"/>
      <c r="G140" s="302"/>
      <c r="H140" s="302"/>
      <c r="I140" s="238"/>
      <c r="J140" s="72"/>
      <c r="K140" s="238"/>
      <c r="L140" s="72"/>
      <c r="M140" s="238"/>
      <c r="N140" s="72"/>
      <c r="O140" s="238"/>
      <c r="P140" s="238"/>
    </row>
    <row r="141" spans="1:16" hidden="1">
      <c r="A141" s="39">
        <v>132</v>
      </c>
      <c r="B141" s="39"/>
      <c r="C141" s="39"/>
      <c r="D141" s="302"/>
      <c r="E141" s="302"/>
      <c r="F141" s="302"/>
      <c r="G141" s="302"/>
      <c r="H141" s="302"/>
      <c r="I141" s="238"/>
      <c r="J141" s="72"/>
      <c r="K141" s="238"/>
      <c r="L141" s="72"/>
      <c r="M141" s="238"/>
      <c r="N141" s="72"/>
      <c r="O141" s="238"/>
      <c r="P141" s="238"/>
    </row>
    <row r="142" spans="1:16" hidden="1">
      <c r="A142" s="39">
        <v>133</v>
      </c>
      <c r="B142" s="39"/>
      <c r="C142" s="39"/>
      <c r="D142" s="302"/>
      <c r="E142" s="302"/>
      <c r="F142" s="302"/>
      <c r="G142" s="302"/>
      <c r="H142" s="302"/>
      <c r="I142" s="238"/>
      <c r="J142" s="72"/>
      <c r="K142" s="238"/>
      <c r="L142" s="72"/>
      <c r="M142" s="238"/>
      <c r="N142" s="72"/>
      <c r="O142" s="238"/>
      <c r="P142" s="238"/>
    </row>
    <row r="143" spans="1:16" hidden="1">
      <c r="A143" s="39">
        <v>134</v>
      </c>
      <c r="B143" s="39"/>
      <c r="C143" s="39"/>
      <c r="D143" s="250"/>
      <c r="E143" s="238"/>
      <c r="F143" s="72"/>
      <c r="G143" s="238"/>
      <c r="H143" s="72"/>
      <c r="I143" s="238"/>
      <c r="J143" s="72"/>
      <c r="K143" s="238"/>
      <c r="L143" s="72"/>
      <c r="M143" s="238"/>
      <c r="N143" s="72"/>
      <c r="O143" s="238"/>
      <c r="P143" s="238"/>
    </row>
    <row r="144" spans="1:16" hidden="1">
      <c r="A144" s="39">
        <v>135</v>
      </c>
      <c r="B144" s="39"/>
      <c r="C144" s="39"/>
      <c r="D144" s="250"/>
      <c r="E144" s="238"/>
      <c r="F144" s="72"/>
      <c r="G144" s="238"/>
      <c r="H144" s="72"/>
      <c r="I144" s="238"/>
      <c r="J144" s="72"/>
      <c r="K144" s="238"/>
      <c r="L144" s="72"/>
      <c r="M144" s="238"/>
      <c r="N144" s="72"/>
      <c r="O144" s="238"/>
      <c r="P144" s="238"/>
    </row>
    <row r="145" spans="1:16" hidden="1">
      <c r="A145" s="39">
        <v>136</v>
      </c>
      <c r="B145" s="39"/>
      <c r="C145" s="39"/>
      <c r="D145" s="250"/>
      <c r="E145" s="238"/>
      <c r="F145" s="72"/>
      <c r="G145" s="238"/>
      <c r="H145" s="72"/>
      <c r="I145" s="238"/>
      <c r="J145" s="72"/>
      <c r="K145" s="238"/>
      <c r="L145" s="72"/>
      <c r="M145" s="238"/>
      <c r="N145" s="72"/>
      <c r="O145" s="238"/>
      <c r="P145" s="238"/>
    </row>
    <row r="146" spans="1:16" hidden="1">
      <c r="A146" s="39">
        <v>137</v>
      </c>
      <c r="B146" s="39"/>
      <c r="C146" s="39"/>
      <c r="D146" s="250"/>
      <c r="E146" s="238"/>
      <c r="F146" s="72"/>
      <c r="G146" s="238"/>
      <c r="H146" s="72"/>
      <c r="I146" s="238"/>
      <c r="J146" s="72"/>
      <c r="K146" s="238"/>
      <c r="L146" s="72"/>
      <c r="M146" s="238"/>
      <c r="N146" s="72"/>
      <c r="O146" s="238"/>
      <c r="P146" s="238"/>
    </row>
    <row r="147" spans="1:16" hidden="1">
      <c r="A147" s="39">
        <v>138</v>
      </c>
      <c r="B147" s="39"/>
      <c r="C147" s="39"/>
      <c r="D147" s="250"/>
      <c r="E147" s="238"/>
      <c r="F147" s="72"/>
      <c r="G147" s="238"/>
      <c r="H147" s="72"/>
      <c r="I147" s="238"/>
      <c r="J147" s="72"/>
      <c r="K147" s="238"/>
      <c r="L147" s="72"/>
      <c r="M147" s="238"/>
      <c r="N147" s="72"/>
      <c r="O147" s="238"/>
      <c r="P147" s="238"/>
    </row>
    <row r="148" spans="1:16" hidden="1">
      <c r="A148" s="39">
        <v>139</v>
      </c>
      <c r="B148" s="39"/>
      <c r="C148" s="39"/>
      <c r="D148" s="250"/>
      <c r="E148" s="238"/>
      <c r="F148" s="72"/>
      <c r="G148" s="238"/>
      <c r="H148" s="72"/>
      <c r="I148" s="238"/>
      <c r="J148" s="72"/>
      <c r="K148" s="238"/>
      <c r="L148" s="72"/>
      <c r="M148" s="238"/>
      <c r="N148" s="72"/>
      <c r="O148" s="238"/>
      <c r="P148" s="238"/>
    </row>
    <row r="149" spans="1:16" hidden="1">
      <c r="A149" s="39">
        <v>140</v>
      </c>
      <c r="B149" s="39"/>
      <c r="C149" s="39"/>
      <c r="D149" s="250"/>
      <c r="E149" s="238"/>
      <c r="F149" s="72"/>
      <c r="G149" s="238"/>
      <c r="H149" s="72"/>
      <c r="I149" s="238"/>
      <c r="J149" s="72"/>
      <c r="K149" s="238"/>
      <c r="L149" s="72"/>
      <c r="M149" s="238"/>
      <c r="N149" s="72"/>
      <c r="O149" s="238"/>
      <c r="P149" s="238"/>
    </row>
    <row r="150" spans="1:16">
      <c r="A150" s="241"/>
      <c r="B150" s="241"/>
      <c r="C150" s="241"/>
      <c r="D150" s="242"/>
      <c r="E150" s="127"/>
      <c r="F150" s="243"/>
      <c r="G150" s="127"/>
      <c r="H150" s="243"/>
      <c r="I150" s="127"/>
      <c r="J150" s="243"/>
      <c r="K150" s="127"/>
      <c r="L150" s="243"/>
      <c r="M150" s="127"/>
      <c r="N150" s="243"/>
      <c r="O150" s="127"/>
      <c r="P150" s="127"/>
    </row>
    <row r="151" spans="1:16">
      <c r="A151" s="241"/>
      <c r="B151" s="241"/>
      <c r="C151" s="241"/>
      <c r="D151" s="242"/>
      <c r="E151" s="127"/>
      <c r="F151" s="243"/>
      <c r="G151" s="127"/>
      <c r="H151" s="243"/>
      <c r="I151" s="127"/>
      <c r="J151" s="243"/>
      <c r="K151" s="127"/>
      <c r="L151" s="243"/>
      <c r="M151" s="127"/>
      <c r="N151" s="243"/>
      <c r="O151" s="127"/>
      <c r="P151" s="127"/>
    </row>
    <row r="152" spans="1:16" ht="16.5" thickBot="1">
      <c r="D152" s="41"/>
    </row>
    <row r="153" spans="1:16" ht="19.5" thickTop="1" thickBot="1">
      <c r="C153" s="2"/>
      <c r="D153" s="106" t="s">
        <v>23</v>
      </c>
      <c r="E153" s="106" t="s">
        <v>24</v>
      </c>
      <c r="F153" s="106" t="s">
        <v>25</v>
      </c>
      <c r="G153" s="106" t="s">
        <v>26</v>
      </c>
      <c r="H153" s="106" t="s">
        <v>169</v>
      </c>
      <c r="I153" s="106"/>
      <c r="J153" s="108" t="s">
        <v>23</v>
      </c>
      <c r="K153" s="108" t="s">
        <v>24</v>
      </c>
      <c r="L153" s="108" t="s">
        <v>25</v>
      </c>
      <c r="M153" s="108" t="s">
        <v>26</v>
      </c>
      <c r="N153" s="108" t="s">
        <v>169</v>
      </c>
      <c r="O153" s="108"/>
      <c r="P153" s="109" t="s">
        <v>693</v>
      </c>
    </row>
    <row r="154" spans="1:16" ht="26.45" customHeight="1" thickTop="1" thickBot="1">
      <c r="C154" s="90"/>
      <c r="D154" s="106">
        <f>COUNTIF(D8:H8,"CO1")</f>
        <v>1</v>
      </c>
      <c r="E154" s="106">
        <f>COUNTIF(D8:H8,"CO2")</f>
        <v>1</v>
      </c>
      <c r="F154" s="106">
        <f>COUNTIF(D8:H8,"CO3")</f>
        <v>1</v>
      </c>
      <c r="G154" s="106">
        <f>COUNTIF(D8:H8,"CO4")</f>
        <v>1</v>
      </c>
      <c r="H154" s="106">
        <f>COUNTIF(D8:H8,"CO5")</f>
        <v>1</v>
      </c>
      <c r="I154" s="106"/>
      <c r="J154" s="107">
        <f>COUNTIF(J153:O153,"CO1")</f>
        <v>1</v>
      </c>
      <c r="K154" s="107">
        <f>COUNTIF(J153:O153,"CO2")</f>
        <v>1</v>
      </c>
      <c r="L154" s="107">
        <f>COUNTIF(J153:O153,"CO3")</f>
        <v>1</v>
      </c>
      <c r="M154" s="107">
        <f>COUNTIF(J153:O153,"CO4")</f>
        <v>1</v>
      </c>
      <c r="N154" s="107">
        <f>COUNTIF(J153:O153,"CO5")</f>
        <v>1</v>
      </c>
      <c r="O154" s="107"/>
      <c r="P154" s="107">
        <v>1</v>
      </c>
    </row>
    <row r="155" spans="1:16" s="103" customFormat="1" ht="24.6" customHeight="1" thickTop="1" thickBot="1">
      <c r="A155" s="102"/>
      <c r="B155" s="333" t="s">
        <v>206</v>
      </c>
      <c r="C155" s="334"/>
      <c r="D155" s="110">
        <f>SUMIF($D$8:$H$8,D153,$D$9:$H$9)</f>
        <v>20</v>
      </c>
      <c r="E155" s="110">
        <f t="shared" ref="E155:H155" si="0">SUMIF($D$8:$H$8,E153,$D$9:$H$9)</f>
        <v>20</v>
      </c>
      <c r="F155" s="110">
        <f t="shared" si="0"/>
        <v>20</v>
      </c>
      <c r="G155" s="110">
        <f t="shared" si="0"/>
        <v>20</v>
      </c>
      <c r="H155" s="110">
        <f t="shared" si="0"/>
        <v>20</v>
      </c>
      <c r="I155" s="110"/>
      <c r="J155" s="105">
        <f>SUMIF($J$8:$O$8,J153,$J$9:$O$9)</f>
        <v>0</v>
      </c>
      <c r="K155" s="105">
        <f t="shared" ref="K155:N155" si="1">SUMIF($J$8:$O$8,K153,$J$9:$O$9)</f>
        <v>0</v>
      </c>
      <c r="L155" s="105">
        <f t="shared" si="1"/>
        <v>0</v>
      </c>
      <c r="M155" s="105">
        <f t="shared" si="1"/>
        <v>0</v>
      </c>
      <c r="N155" s="105">
        <f t="shared" si="1"/>
        <v>0</v>
      </c>
      <c r="O155" s="105"/>
      <c r="P155" s="104">
        <v>80</v>
      </c>
    </row>
    <row r="156" spans="1:16" ht="16.5" thickTop="1">
      <c r="D156" s="41"/>
    </row>
    <row r="157" spans="1:16" ht="16.149999999999999" customHeight="1" thickBot="1">
      <c r="D157" s="41"/>
    </row>
    <row r="158" spans="1:16" ht="25.15" customHeight="1" thickBot="1">
      <c r="B158" s="322" t="s">
        <v>207</v>
      </c>
      <c r="C158" s="323"/>
      <c r="D158" s="114">
        <v>115</v>
      </c>
      <c r="E158" s="67"/>
    </row>
    <row r="159" spans="1:16" ht="25.15" customHeight="1" thickBot="1">
      <c r="B159" s="322" t="s">
        <v>224</v>
      </c>
      <c r="C159" s="323"/>
      <c r="D159" s="128">
        <v>60</v>
      </c>
      <c r="E159" s="129" t="s">
        <v>214</v>
      </c>
    </row>
    <row r="160" spans="1:16" ht="25.15" customHeight="1" thickBot="1">
      <c r="B160" s="322" t="s">
        <v>223</v>
      </c>
      <c r="C160" s="323"/>
      <c r="D160" s="128">
        <v>70</v>
      </c>
      <c r="E160" s="129" t="s">
        <v>214</v>
      </c>
    </row>
    <row r="161" spans="2:5" ht="25.15" customHeight="1" thickBot="1">
      <c r="B161" s="322" t="s">
        <v>225</v>
      </c>
      <c r="C161" s="323"/>
      <c r="D161" s="128">
        <v>40</v>
      </c>
      <c r="E161" s="129" t="s">
        <v>214</v>
      </c>
    </row>
    <row r="162" spans="2:5" ht="25.15" customHeight="1" thickBot="1">
      <c r="B162" s="322" t="s">
        <v>208</v>
      </c>
      <c r="C162" s="323"/>
      <c r="D162" s="134">
        <v>70</v>
      </c>
      <c r="E162" s="129" t="s">
        <v>214</v>
      </c>
    </row>
    <row r="163" spans="2:5" ht="24.6" customHeight="1" thickBot="1">
      <c r="B163" s="322" t="s">
        <v>215</v>
      </c>
      <c r="C163" s="335"/>
      <c r="D163" s="134">
        <v>80</v>
      </c>
    </row>
    <row r="164" spans="2:5">
      <c r="D164" s="41"/>
    </row>
    <row r="165" spans="2:5">
      <c r="D165" s="41"/>
    </row>
    <row r="166" spans="2:5">
      <c r="D166" s="41"/>
    </row>
    <row r="167" spans="2:5">
      <c r="D167" s="41"/>
    </row>
    <row r="168" spans="2:5">
      <c r="D168" s="41"/>
    </row>
    <row r="169" spans="2:5">
      <c r="D169" s="41"/>
    </row>
    <row r="170" spans="2:5">
      <c r="D170" s="41"/>
    </row>
    <row r="171" spans="2:5">
      <c r="D171" s="41"/>
    </row>
    <row r="172" spans="2:5">
      <c r="D172" s="41"/>
    </row>
    <row r="173" spans="2:5">
      <c r="D173" s="41"/>
    </row>
    <row r="174" spans="2:5">
      <c r="D174" s="41"/>
    </row>
    <row r="175" spans="2:5">
      <c r="D175" s="41"/>
    </row>
    <row r="176" spans="2:5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  <row r="2019" spans="4:4">
      <c r="D2019" s="41"/>
    </row>
    <row r="2020" spans="4:4">
      <c r="D2020" s="41"/>
    </row>
    <row r="2021" spans="4:4">
      <c r="D2021" s="41"/>
    </row>
    <row r="2022" spans="4:4">
      <c r="D2022" s="41"/>
    </row>
    <row r="2023" spans="4:4">
      <c r="D2023" s="41"/>
    </row>
    <row r="2024" spans="4:4">
      <c r="D2024" s="41"/>
    </row>
    <row r="2025" spans="4:4">
      <c r="D2025" s="41"/>
    </row>
    <row r="2026" spans="4:4">
      <c r="D2026" s="41"/>
    </row>
    <row r="2027" spans="4:4">
      <c r="D2027" s="41"/>
    </row>
    <row r="2028" spans="4:4">
      <c r="D2028" s="41"/>
    </row>
    <row r="2029" spans="4:4">
      <c r="D2029" s="41"/>
    </row>
    <row r="2030" spans="4:4">
      <c r="D2030" s="41"/>
    </row>
    <row r="2031" spans="4:4">
      <c r="D2031" s="41"/>
    </row>
    <row r="2032" spans="4:4">
      <c r="D2032" s="41"/>
    </row>
    <row r="2033" spans="4:4">
      <c r="D2033" s="41"/>
    </row>
    <row r="2034" spans="4:4">
      <c r="D2034" s="41"/>
    </row>
    <row r="2035" spans="4:4">
      <c r="D2035" s="41"/>
    </row>
    <row r="2036" spans="4:4">
      <c r="D2036" s="41"/>
    </row>
    <row r="2037" spans="4:4">
      <c r="D2037" s="41"/>
    </row>
  </sheetData>
  <mergeCells count="20">
    <mergeCell ref="A1:I1"/>
    <mergeCell ref="A2:I2"/>
    <mergeCell ref="A3:I3"/>
    <mergeCell ref="A4:B4"/>
    <mergeCell ref="D4:F4"/>
    <mergeCell ref="G4:I4"/>
    <mergeCell ref="B161:C161"/>
    <mergeCell ref="B160:C160"/>
    <mergeCell ref="B155:C155"/>
    <mergeCell ref="B163:C163"/>
    <mergeCell ref="B162:C162"/>
    <mergeCell ref="P5:P6"/>
    <mergeCell ref="C5:C8"/>
    <mergeCell ref="B5:B8"/>
    <mergeCell ref="J5:O6"/>
    <mergeCell ref="B159:C159"/>
    <mergeCell ref="B158:C158"/>
    <mergeCell ref="A9:C9"/>
    <mergeCell ref="A5:A8"/>
    <mergeCell ref="D5:I6"/>
  </mergeCells>
  <phoneticPr fontId="11" type="noConversion"/>
  <conditionalFormatting sqref="D125:H142">
    <cfRule type="cellIs" dxfId="1" priority="2" operator="lessThan">
      <formula>15</formula>
    </cfRule>
  </conditionalFormatting>
  <conditionalFormatting sqref="D10:H124">
    <cfRule type="cellIs" dxfId="0" priority="1" operator="lessThan">
      <formula>15</formula>
    </cfRule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V2035"/>
  <sheetViews>
    <sheetView topLeftCell="A133" zoomScale="55" zoomScaleNormal="55" workbookViewId="0">
      <selection activeCell="P150" sqref="P150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3.140625" style="37" customWidth="1"/>
    <col min="9" max="9" width="12.42578125" style="1" customWidth="1"/>
    <col min="10" max="15" width="17.140625" style="1" customWidth="1"/>
    <col min="16" max="20" width="17.140625" style="2" customWidth="1"/>
    <col min="21" max="16384" width="17.140625" style="2"/>
  </cols>
  <sheetData>
    <row r="1" spans="1:21">
      <c r="A1" s="67"/>
      <c r="D1" s="67"/>
      <c r="E1" s="67"/>
      <c r="G1" s="67"/>
      <c r="I1" s="67"/>
      <c r="J1" s="67"/>
      <c r="K1" s="67"/>
      <c r="L1" s="67"/>
      <c r="M1" s="67"/>
      <c r="N1" s="67"/>
      <c r="O1" s="67"/>
    </row>
    <row r="2" spans="1:21">
      <c r="A2" s="67"/>
      <c r="D2" s="67"/>
      <c r="E2" s="67"/>
      <c r="G2" s="67"/>
      <c r="I2" s="67"/>
      <c r="J2" s="67"/>
      <c r="K2" s="67"/>
      <c r="L2" s="67"/>
      <c r="M2" s="67"/>
      <c r="N2" s="67"/>
      <c r="O2" s="67"/>
    </row>
    <row r="3" spans="1:21">
      <c r="A3" s="67"/>
      <c r="D3" s="67"/>
      <c r="E3" s="67"/>
      <c r="G3" s="67"/>
      <c r="I3" s="67"/>
      <c r="J3" s="67"/>
      <c r="K3" s="67"/>
      <c r="L3" s="67"/>
      <c r="M3" s="67"/>
      <c r="N3" s="67"/>
      <c r="O3" s="67"/>
    </row>
    <row r="4" spans="1:21">
      <c r="A4" s="67"/>
      <c r="D4" s="67"/>
      <c r="E4" s="67"/>
      <c r="G4" s="67"/>
      <c r="I4" s="67"/>
      <c r="J4" s="67"/>
      <c r="K4" s="67"/>
      <c r="L4" s="67"/>
      <c r="M4" s="67"/>
      <c r="N4" s="67"/>
      <c r="O4" s="67"/>
    </row>
    <row r="5" spans="1:21">
      <c r="A5" s="67"/>
      <c r="D5" s="67"/>
      <c r="E5" s="67"/>
      <c r="G5" s="67"/>
      <c r="I5" s="67"/>
      <c r="J5" s="67"/>
      <c r="K5" s="67"/>
      <c r="L5" s="67"/>
      <c r="M5" s="67"/>
      <c r="N5" s="67"/>
      <c r="O5" s="67"/>
    </row>
    <row r="6" spans="1:21" ht="10.9" customHeight="1">
      <c r="A6" s="344" t="s">
        <v>162</v>
      </c>
      <c r="B6" s="344" t="s">
        <v>156</v>
      </c>
      <c r="C6" s="347" t="s">
        <v>157</v>
      </c>
      <c r="D6" s="350"/>
      <c r="E6" s="329"/>
      <c r="F6" s="350"/>
      <c r="G6" s="329"/>
      <c r="H6" s="350"/>
      <c r="I6" s="352"/>
      <c r="J6" s="354" t="s">
        <v>173</v>
      </c>
      <c r="K6" s="354"/>
      <c r="L6" s="354"/>
      <c r="M6" s="354"/>
      <c r="N6" s="354"/>
      <c r="O6" s="354"/>
      <c r="P6" s="343" t="s">
        <v>174</v>
      </c>
      <c r="Q6" s="343"/>
      <c r="R6" s="343"/>
      <c r="S6" s="343"/>
      <c r="T6" s="343"/>
      <c r="U6" s="343"/>
    </row>
    <row r="7" spans="1:21" ht="15" customHeight="1">
      <c r="A7" s="345"/>
      <c r="B7" s="345"/>
      <c r="C7" s="348"/>
      <c r="D7" s="351"/>
      <c r="E7" s="331"/>
      <c r="F7" s="351"/>
      <c r="G7" s="331"/>
      <c r="H7" s="351"/>
      <c r="I7" s="353"/>
      <c r="J7" s="354"/>
      <c r="K7" s="354"/>
      <c r="L7" s="354"/>
      <c r="M7" s="354"/>
      <c r="N7" s="354"/>
      <c r="O7" s="354"/>
      <c r="P7" s="343"/>
      <c r="Q7" s="343"/>
      <c r="R7" s="343"/>
      <c r="S7" s="343"/>
      <c r="T7" s="343"/>
      <c r="U7" s="343"/>
    </row>
    <row r="8" spans="1:21" ht="28.15" customHeight="1">
      <c r="A8" s="345"/>
      <c r="B8" s="345"/>
      <c r="C8" s="348"/>
      <c r="D8" s="35" t="s">
        <v>37</v>
      </c>
      <c r="E8" s="35" t="s">
        <v>37</v>
      </c>
      <c r="F8" s="35" t="s">
        <v>170</v>
      </c>
      <c r="G8" s="35" t="s">
        <v>170</v>
      </c>
      <c r="H8" s="35" t="s">
        <v>171</v>
      </c>
      <c r="I8" s="35" t="s">
        <v>171</v>
      </c>
      <c r="J8" s="35">
        <f>'TEST MARKS '!D155</f>
        <v>20</v>
      </c>
      <c r="K8" s="35">
        <f>'TEST MARKS '!E155</f>
        <v>20</v>
      </c>
      <c r="L8" s="35">
        <f>'TEST MARKS '!F155</f>
        <v>20</v>
      </c>
      <c r="M8" s="35">
        <f>'TEST MARKS '!G155</f>
        <v>20</v>
      </c>
      <c r="N8" s="35">
        <f>'TEST MARKS '!H155</f>
        <v>20</v>
      </c>
      <c r="O8" s="35">
        <f>'TEST MARKS '!I155</f>
        <v>0</v>
      </c>
      <c r="P8" s="35" t="s">
        <v>37</v>
      </c>
      <c r="Q8" s="35" t="s">
        <v>37</v>
      </c>
      <c r="R8" s="35" t="s">
        <v>209</v>
      </c>
      <c r="S8" s="35" t="s">
        <v>209</v>
      </c>
      <c r="T8" s="35" t="s">
        <v>171</v>
      </c>
      <c r="U8" s="35" t="s">
        <v>171</v>
      </c>
    </row>
    <row r="9" spans="1:21" s="115" customFormat="1" ht="30.6" customHeight="1">
      <c r="A9" s="346"/>
      <c r="B9" s="346"/>
      <c r="C9" s="349"/>
      <c r="D9" s="111" t="s">
        <v>23</v>
      </c>
      <c r="E9" s="111" t="s">
        <v>24</v>
      </c>
      <c r="F9" s="111" t="s">
        <v>25</v>
      </c>
      <c r="G9" s="111" t="s">
        <v>26</v>
      </c>
      <c r="H9" s="111" t="s">
        <v>169</v>
      </c>
      <c r="I9" s="111" t="s">
        <v>205</v>
      </c>
      <c r="J9" s="111" t="s">
        <v>23</v>
      </c>
      <c r="K9" s="111" t="s">
        <v>24</v>
      </c>
      <c r="L9" s="111" t="str">
        <f t="shared" ref="L9:U9" si="0">F9</f>
        <v>CO3</v>
      </c>
      <c r="M9" s="111" t="str">
        <f t="shared" si="0"/>
        <v>CO4</v>
      </c>
      <c r="N9" s="111" t="str">
        <f t="shared" si="0"/>
        <v>CO5</v>
      </c>
      <c r="O9" s="111" t="str">
        <f t="shared" si="0"/>
        <v>CO6</v>
      </c>
      <c r="P9" s="112" t="str">
        <f t="shared" si="0"/>
        <v>CO1</v>
      </c>
      <c r="Q9" s="112" t="str">
        <f t="shared" si="0"/>
        <v>CO2</v>
      </c>
      <c r="R9" s="112" t="str">
        <f t="shared" si="0"/>
        <v>CO3</v>
      </c>
      <c r="S9" s="112" t="str">
        <f t="shared" si="0"/>
        <v>CO4</v>
      </c>
      <c r="T9" s="112" t="str">
        <f t="shared" si="0"/>
        <v>CO5</v>
      </c>
      <c r="U9" s="112" t="str">
        <f t="shared" si="0"/>
        <v>CO6</v>
      </c>
    </row>
    <row r="10" spans="1:21" s="116" customFormat="1">
      <c r="A10" s="39">
        <f>'TEST MARKS '!A10</f>
        <v>1</v>
      </c>
      <c r="B10" s="39" t="str">
        <f>'TEST MARKS '!B10</f>
        <v>ABHIJITH N</v>
      </c>
      <c r="C10" s="39" t="str">
        <f>'TEST MARKS '!C10</f>
        <v>1SG15EC001</v>
      </c>
      <c r="D10" s="71">
        <f>SUMIF('TEST MARKS '!$D$8:$I$8,$D$9,'TEST MARKS '!D10:I10)</f>
        <v>18</v>
      </c>
      <c r="E10" s="71">
        <f>SUMIF('TEST MARKS '!$D$8:$I$8,$E$9,'TEST MARKS '!D10:I10)</f>
        <v>18</v>
      </c>
      <c r="F10" s="71">
        <f>SUMIF('TEST MARKS '!$D$8:$I$8,$F$9,'TEST MARKS '!D10:I10)</f>
        <v>18</v>
      </c>
      <c r="G10" s="71">
        <f>SUMIF('TEST MARKS '!$D$8:$I$8,$G$9,'TEST MARKS '!D10:I10)</f>
        <v>18</v>
      </c>
      <c r="H10" s="71">
        <f>SUMIF('TEST MARKS '!$D$8:$I$8,$H$9,'TEST MARKS '!D10:I10)</f>
        <v>18</v>
      </c>
      <c r="I10" s="117">
        <f>SUMIF('TEST MARKS '!$D$8:$I$8,$I$9,'TEST MARKS '!D10:I10)</f>
        <v>0</v>
      </c>
      <c r="J10" s="72">
        <f>D10*100/$J$8</f>
        <v>90</v>
      </c>
      <c r="K10" s="118">
        <f>E10*100/$K$8</f>
        <v>90</v>
      </c>
      <c r="L10" s="118">
        <f>F10*100/$L$8</f>
        <v>90</v>
      </c>
      <c r="M10" s="118">
        <f>G10*100/$M$8</f>
        <v>90</v>
      </c>
      <c r="N10" s="118">
        <f>H10*100/$N$8</f>
        <v>90</v>
      </c>
      <c r="O10" s="118" t="e">
        <f>I10*100/$O$8</f>
        <v>#DIV/0!</v>
      </c>
      <c r="P10" s="119" t="str">
        <f>IF(J10&lt;'TEST MARKS '!$D$159,"N","Y")</f>
        <v>Y</v>
      </c>
      <c r="Q10" s="119" t="str">
        <f>IF(K10&lt;'TEST MARKS '!$D$159,"N","Y")</f>
        <v>Y</v>
      </c>
      <c r="R10" s="119" t="str">
        <f>IF(L10&lt;'TEST MARKS '!$D$159,"N","Y")</f>
        <v>Y</v>
      </c>
      <c r="S10" s="119" t="str">
        <f>IF(M10&lt;'TEST MARKS '!$D$159,"N","Y")</f>
        <v>Y</v>
      </c>
      <c r="T10" s="119" t="str">
        <f>IF(N10&lt;'TEST MARKS '!$D$159,"N","Y")</f>
        <v>Y</v>
      </c>
      <c r="U10" s="119" t="e">
        <f>IF(O10&lt;'TEST MARKS '!$D$159,"N","Y")</f>
        <v>#DIV/0!</v>
      </c>
    </row>
    <row r="11" spans="1:21" s="116" customFormat="1">
      <c r="A11" s="39">
        <v>2</v>
      </c>
      <c r="B11" s="39" t="str">
        <f>'TEST MARKS '!B11</f>
        <v>ABHISHEK. K</v>
      </c>
      <c r="C11" s="39" t="str">
        <f>'TEST MARKS '!C11</f>
        <v>1SG15EC002</v>
      </c>
      <c r="D11" s="71">
        <f>SUMIF('TEST MARKS '!$D$8:$I$8,$D$9,'TEST MARKS '!D11:I11)</f>
        <v>18</v>
      </c>
      <c r="E11" s="71">
        <f>SUMIF('TEST MARKS '!$D$8:$I$8,$E$9,'TEST MARKS '!D11:I11)</f>
        <v>18</v>
      </c>
      <c r="F11" s="71">
        <f>SUMIF('TEST MARKS '!$D$8:$I$8,$F$9,'TEST MARKS '!D11:I11)</f>
        <v>18</v>
      </c>
      <c r="G11" s="71">
        <f>SUMIF('TEST MARKS '!$D$8:$I$8,$G$9,'TEST MARKS '!D11:I11)</f>
        <v>18</v>
      </c>
      <c r="H11" s="71">
        <f>SUMIF('TEST MARKS '!$D$8:$I$8,$H$9,'TEST MARKS '!D11:I11)</f>
        <v>18</v>
      </c>
      <c r="I11" s="117">
        <f>SUMIF('TEST MARKS '!$D$8:$I$8,$I$9,'TEST MARKS '!D11:I11)</f>
        <v>0</v>
      </c>
      <c r="J11" s="72">
        <f t="shared" ref="J11:J74" si="1">D11*100/$J$8</f>
        <v>90</v>
      </c>
      <c r="K11" s="118">
        <f t="shared" ref="K11:K74" si="2">E11*100/$K$8</f>
        <v>90</v>
      </c>
      <c r="L11" s="118">
        <f t="shared" ref="L11:L74" si="3">F11*100/$L$8</f>
        <v>90</v>
      </c>
      <c r="M11" s="118">
        <f t="shared" ref="M11:M74" si="4">G11*100/$M$8</f>
        <v>90</v>
      </c>
      <c r="N11" s="118">
        <f t="shared" ref="N11:N74" si="5">H11*100/$N$8</f>
        <v>90</v>
      </c>
      <c r="O11" s="118" t="e">
        <f t="shared" ref="O11:O74" si="6">I11*100/$O$8</f>
        <v>#DIV/0!</v>
      </c>
      <c r="P11" s="119" t="str">
        <f>IF(J11&lt;'TEST MARKS '!$D$159,"N","Y")</f>
        <v>Y</v>
      </c>
      <c r="Q11" s="119" t="str">
        <f>IF(K11&lt;'TEST MARKS '!$D$159,"N","Y")</f>
        <v>Y</v>
      </c>
      <c r="R11" s="119" t="str">
        <f>IF(L11&lt;'TEST MARKS '!$D$159,"N","Y")</f>
        <v>Y</v>
      </c>
      <c r="S11" s="119" t="str">
        <f>IF(M11&lt;'TEST MARKS '!$D$159,"N","Y")</f>
        <v>Y</v>
      </c>
      <c r="T11" s="119" t="str">
        <f>IF(N11&lt;'TEST MARKS '!$D$159,"N","Y")</f>
        <v>Y</v>
      </c>
      <c r="U11" s="119" t="e">
        <f>IF(O11&lt;'TEST MARKS '!$D$159,"N","Y")</f>
        <v>#DIV/0!</v>
      </c>
    </row>
    <row r="12" spans="1:21" s="116" customFormat="1">
      <c r="A12" s="39">
        <v>3</v>
      </c>
      <c r="B12" s="39" t="str">
        <f>'TEST MARKS '!B12</f>
        <v>ABHISHEK N</v>
      </c>
      <c r="C12" s="39" t="str">
        <f>'TEST MARKS '!C12</f>
        <v>1SG15EC003</v>
      </c>
      <c r="D12" s="71">
        <f>SUMIF('TEST MARKS '!$D$8:$I$8,$D$9,'TEST MARKS '!D12:I12)</f>
        <v>18</v>
      </c>
      <c r="E12" s="71">
        <f>SUMIF('TEST MARKS '!$D$8:$I$8,$E$9,'TEST MARKS '!D12:I12)</f>
        <v>18</v>
      </c>
      <c r="F12" s="71">
        <f>SUMIF('TEST MARKS '!$D$8:$I$8,$F$9,'TEST MARKS '!D12:I12)</f>
        <v>18</v>
      </c>
      <c r="G12" s="71">
        <f>SUMIF('TEST MARKS '!$D$8:$I$8,$G$9,'TEST MARKS '!D12:I12)</f>
        <v>18</v>
      </c>
      <c r="H12" s="71">
        <f>SUMIF('TEST MARKS '!$D$8:$I$8,$H$9,'TEST MARKS '!D12:I12)</f>
        <v>18</v>
      </c>
      <c r="I12" s="117">
        <f>SUMIF('TEST MARKS '!$D$8:$I$8,$I$9,'TEST MARKS '!D12:I12)</f>
        <v>0</v>
      </c>
      <c r="J12" s="72">
        <f t="shared" si="1"/>
        <v>90</v>
      </c>
      <c r="K12" s="118">
        <f t="shared" si="2"/>
        <v>90</v>
      </c>
      <c r="L12" s="118">
        <f t="shared" si="3"/>
        <v>90</v>
      </c>
      <c r="M12" s="118">
        <f t="shared" si="4"/>
        <v>90</v>
      </c>
      <c r="N12" s="118">
        <f t="shared" si="5"/>
        <v>90</v>
      </c>
      <c r="O12" s="118" t="e">
        <f t="shared" si="6"/>
        <v>#DIV/0!</v>
      </c>
      <c r="P12" s="119" t="str">
        <f>IF(J12&lt;'TEST MARKS '!$D$159,"N","Y")</f>
        <v>Y</v>
      </c>
      <c r="Q12" s="119" t="str">
        <f>IF(K12&lt;'TEST MARKS '!$D$159,"N","Y")</f>
        <v>Y</v>
      </c>
      <c r="R12" s="119" t="str">
        <f>IF(L12&lt;'TEST MARKS '!$D$159,"N","Y")</f>
        <v>Y</v>
      </c>
      <c r="S12" s="119" t="str">
        <f>IF(M12&lt;'TEST MARKS '!$D$159,"N","Y")</f>
        <v>Y</v>
      </c>
      <c r="T12" s="119" t="str">
        <f>IF(N12&lt;'TEST MARKS '!$D$159,"N","Y")</f>
        <v>Y</v>
      </c>
      <c r="U12" s="119" t="e">
        <f>IF(O12&lt;'TEST MARKS '!$D$159,"N","Y")</f>
        <v>#DIV/0!</v>
      </c>
    </row>
    <row r="13" spans="1:21" s="116" customFormat="1">
      <c r="A13" s="39">
        <v>4</v>
      </c>
      <c r="B13" s="39" t="str">
        <f>'TEST MARKS '!B13</f>
        <v>ADITYA P THAKKER</v>
      </c>
      <c r="C13" s="39" t="str">
        <f>'TEST MARKS '!C13</f>
        <v>1SG15EC004</v>
      </c>
      <c r="D13" s="71">
        <f>SUMIF('TEST MARKS '!$D$8:$I$8,$D$9,'TEST MARKS '!D13:I13)</f>
        <v>16</v>
      </c>
      <c r="E13" s="71">
        <f>SUMIF('TEST MARKS '!$D$8:$I$8,$E$9,'TEST MARKS '!D13:I13)</f>
        <v>16</v>
      </c>
      <c r="F13" s="71">
        <f>SUMIF('TEST MARKS '!$D$8:$I$8,$F$9,'TEST MARKS '!D13:I13)</f>
        <v>16</v>
      </c>
      <c r="G13" s="71">
        <f>SUMIF('TEST MARKS '!$D$8:$I$8,$G$9,'TEST MARKS '!D13:I13)</f>
        <v>16</v>
      </c>
      <c r="H13" s="71">
        <f>SUMIF('TEST MARKS '!$D$8:$I$8,$H$9,'TEST MARKS '!D13:I13)</f>
        <v>16</v>
      </c>
      <c r="I13" s="71">
        <f>SUMIF('TEST MARKS '!$D$8:$I$8,$I$9,'TEST MARKS '!D13:I13)</f>
        <v>0</v>
      </c>
      <c r="J13" s="72">
        <f t="shared" si="1"/>
        <v>80</v>
      </c>
      <c r="K13" s="118">
        <f t="shared" si="2"/>
        <v>80</v>
      </c>
      <c r="L13" s="118">
        <f t="shared" si="3"/>
        <v>80</v>
      </c>
      <c r="M13" s="118">
        <f t="shared" si="4"/>
        <v>80</v>
      </c>
      <c r="N13" s="118">
        <f t="shared" si="5"/>
        <v>80</v>
      </c>
      <c r="O13" s="118" t="e">
        <f t="shared" si="6"/>
        <v>#DIV/0!</v>
      </c>
      <c r="P13" s="119" t="str">
        <f>IF(J13&lt;'TEST MARKS '!$D$159,"N","Y")</f>
        <v>Y</v>
      </c>
      <c r="Q13" s="119" t="str">
        <f>IF(K13&lt;'TEST MARKS '!$D$159,"N","Y")</f>
        <v>Y</v>
      </c>
      <c r="R13" s="119" t="str">
        <f>IF(L13&lt;'TEST MARKS '!$D$159,"N","Y")</f>
        <v>Y</v>
      </c>
      <c r="S13" s="119" t="str">
        <f>IF(M13&lt;'TEST MARKS '!$D$159,"N","Y")</f>
        <v>Y</v>
      </c>
      <c r="T13" s="119" t="str">
        <f>IF(N13&lt;'TEST MARKS '!$D$159,"N","Y")</f>
        <v>Y</v>
      </c>
      <c r="U13" s="119" t="e">
        <f>IF(O13&lt;'TEST MARKS '!$D$159,"N","Y")</f>
        <v>#DIV/0!</v>
      </c>
    </row>
    <row r="14" spans="1:21" s="116" customFormat="1">
      <c r="A14" s="39">
        <v>5</v>
      </c>
      <c r="B14" s="39" t="str">
        <f>'TEST MARKS '!B14</f>
        <v>ADITYA U</v>
      </c>
      <c r="C14" s="39" t="str">
        <f>'TEST MARKS '!C14</f>
        <v>1SG15EC005</v>
      </c>
      <c r="D14" s="71">
        <f>SUMIF('TEST MARKS '!$D$8:$I$8,$D$9,'TEST MARKS '!D14:I14)</f>
        <v>14</v>
      </c>
      <c r="E14" s="71">
        <f>SUMIF('TEST MARKS '!$D$8:$I$8,$E$9,'TEST MARKS '!D14:I14)</f>
        <v>14</v>
      </c>
      <c r="F14" s="71">
        <f>SUMIF('TEST MARKS '!$D$8:$I$8,$F$9,'TEST MARKS '!D14:I14)</f>
        <v>14</v>
      </c>
      <c r="G14" s="71">
        <f>SUMIF('TEST MARKS '!$D$8:$I$8,$G$9,'TEST MARKS '!D14:I14)</f>
        <v>14</v>
      </c>
      <c r="H14" s="71">
        <f>SUMIF('TEST MARKS '!$D$8:$I$8,$H$9,'TEST MARKS '!D14:I14)</f>
        <v>14</v>
      </c>
      <c r="I14" s="71">
        <f>SUMIF('TEST MARKS '!$D$8:$I$8,$I$9,'TEST MARKS '!D14:I14)</f>
        <v>0</v>
      </c>
      <c r="J14" s="72">
        <f t="shared" si="1"/>
        <v>70</v>
      </c>
      <c r="K14" s="118">
        <f t="shared" si="2"/>
        <v>70</v>
      </c>
      <c r="L14" s="118">
        <f t="shared" si="3"/>
        <v>70</v>
      </c>
      <c r="M14" s="118">
        <f t="shared" si="4"/>
        <v>70</v>
      </c>
      <c r="N14" s="118">
        <f t="shared" si="5"/>
        <v>70</v>
      </c>
      <c r="O14" s="118" t="e">
        <f t="shared" si="6"/>
        <v>#DIV/0!</v>
      </c>
      <c r="P14" s="119" t="str">
        <f>IF(J14&lt;'TEST MARKS '!$D$159,"N","Y")</f>
        <v>Y</v>
      </c>
      <c r="Q14" s="119" t="str">
        <f>IF(K14&lt;'TEST MARKS '!$D$159,"N","Y")</f>
        <v>Y</v>
      </c>
      <c r="R14" s="119" t="str">
        <f>IF(L14&lt;'TEST MARKS '!$D$159,"N","Y")</f>
        <v>Y</v>
      </c>
      <c r="S14" s="119" t="str">
        <f>IF(M14&lt;'TEST MARKS '!$D$159,"N","Y")</f>
        <v>Y</v>
      </c>
      <c r="T14" s="119" t="str">
        <f>IF(N14&lt;'TEST MARKS '!$D$159,"N","Y")</f>
        <v>Y</v>
      </c>
      <c r="U14" s="119" t="e">
        <f>IF(O14&lt;'TEST MARKS '!$D$159,"N","Y")</f>
        <v>#DIV/0!</v>
      </c>
    </row>
    <row r="15" spans="1:21" s="116" customFormat="1">
      <c r="A15" s="39">
        <v>6</v>
      </c>
      <c r="B15" s="39" t="str">
        <f>'TEST MARKS '!B15</f>
        <v>AISHWARYA G</v>
      </c>
      <c r="C15" s="39" t="str">
        <f>'TEST MARKS '!C15</f>
        <v>1SG15EC006</v>
      </c>
      <c r="D15" s="71">
        <f>SUMIF('TEST MARKS '!$D$8:$I$8,$D$9,'TEST MARKS '!D15:I15)</f>
        <v>16</v>
      </c>
      <c r="E15" s="71">
        <f>SUMIF('TEST MARKS '!$D$8:$I$8,$E$9,'TEST MARKS '!D15:I15)</f>
        <v>16</v>
      </c>
      <c r="F15" s="71">
        <f>SUMIF('TEST MARKS '!$D$8:$I$8,$F$9,'TEST MARKS '!D15:I15)</f>
        <v>16</v>
      </c>
      <c r="G15" s="71">
        <f>SUMIF('TEST MARKS '!$D$8:$I$8,$G$9,'TEST MARKS '!D15:I15)</f>
        <v>16</v>
      </c>
      <c r="H15" s="71">
        <f>SUMIF('TEST MARKS '!$D$8:$I$8,$H$9,'TEST MARKS '!D15:I15)</f>
        <v>16</v>
      </c>
      <c r="I15" s="71">
        <f>SUMIF('TEST MARKS '!$D$8:$I$8,$I$9,'TEST MARKS '!D15:I15)</f>
        <v>0</v>
      </c>
      <c r="J15" s="72">
        <f t="shared" si="1"/>
        <v>80</v>
      </c>
      <c r="K15" s="118">
        <f t="shared" si="2"/>
        <v>80</v>
      </c>
      <c r="L15" s="118">
        <f t="shared" si="3"/>
        <v>80</v>
      </c>
      <c r="M15" s="118">
        <f t="shared" si="4"/>
        <v>80</v>
      </c>
      <c r="N15" s="118">
        <f t="shared" si="5"/>
        <v>80</v>
      </c>
      <c r="O15" s="118" t="e">
        <f t="shared" si="6"/>
        <v>#DIV/0!</v>
      </c>
      <c r="P15" s="119" t="str">
        <f>IF(J15&lt;'TEST MARKS '!$D$159,"N","Y")</f>
        <v>Y</v>
      </c>
      <c r="Q15" s="119" t="str">
        <f>IF(K15&lt;'TEST MARKS '!$D$159,"N","Y")</f>
        <v>Y</v>
      </c>
      <c r="R15" s="119" t="str">
        <f>IF(L15&lt;'TEST MARKS '!$D$159,"N","Y")</f>
        <v>Y</v>
      </c>
      <c r="S15" s="119" t="str">
        <f>IF(M15&lt;'TEST MARKS '!$D$159,"N","Y")</f>
        <v>Y</v>
      </c>
      <c r="T15" s="119" t="str">
        <f>IF(N15&lt;'TEST MARKS '!$D$159,"N","Y")</f>
        <v>Y</v>
      </c>
      <c r="U15" s="119" t="e">
        <f>IF(O15&lt;'TEST MARKS '!$D$159,"N","Y")</f>
        <v>#DIV/0!</v>
      </c>
    </row>
    <row r="16" spans="1:21" s="116" customFormat="1">
      <c r="A16" s="39">
        <v>7</v>
      </c>
      <c r="B16" s="39" t="str">
        <f>'TEST MARKS '!B16</f>
        <v>AKHIL SINGH</v>
      </c>
      <c r="C16" s="39">
        <f>SUMIF('TEST MARKS '!B14:G14,C15,'TEST MARKS '!B16:G16)</f>
        <v>0</v>
      </c>
      <c r="D16" s="71">
        <f>SUMIF('TEST MARKS '!$D$8:$I$8,$D$9,'TEST MARKS '!D16:I16)</f>
        <v>19</v>
      </c>
      <c r="E16" s="71">
        <f>SUMIF('TEST MARKS '!$D$8:$I$8,$E$9,'TEST MARKS '!D16:I16)</f>
        <v>19</v>
      </c>
      <c r="F16" s="71">
        <f>SUMIF('TEST MARKS '!$D$8:$I$8,$F$9,'TEST MARKS '!D16:I16)</f>
        <v>19</v>
      </c>
      <c r="G16" s="71">
        <f>SUMIF('TEST MARKS '!$D$8:$I$8,$G$9,'TEST MARKS '!D16:I16)</f>
        <v>19</v>
      </c>
      <c r="H16" s="71">
        <f>SUMIF('TEST MARKS '!$D$8:$I$8,$H$9,'TEST MARKS '!D16:I16)</f>
        <v>19</v>
      </c>
      <c r="I16" s="71">
        <f>SUMIF('TEST MARKS '!$D$8:$I$8,$I$9,'TEST MARKS '!D16:I16)</f>
        <v>0</v>
      </c>
      <c r="J16" s="72">
        <f t="shared" si="1"/>
        <v>95</v>
      </c>
      <c r="K16" s="118">
        <f t="shared" si="2"/>
        <v>95</v>
      </c>
      <c r="L16" s="118">
        <f t="shared" si="3"/>
        <v>95</v>
      </c>
      <c r="M16" s="118">
        <f t="shared" si="4"/>
        <v>95</v>
      </c>
      <c r="N16" s="118">
        <f t="shared" si="5"/>
        <v>95</v>
      </c>
      <c r="O16" s="118" t="e">
        <f t="shared" si="6"/>
        <v>#DIV/0!</v>
      </c>
      <c r="P16" s="119" t="str">
        <f>IF(J16&lt;'TEST MARKS '!$D$159,"N","Y")</f>
        <v>Y</v>
      </c>
      <c r="Q16" s="119" t="str">
        <f>IF(K16&lt;'TEST MARKS '!$D$159,"N","Y")</f>
        <v>Y</v>
      </c>
      <c r="R16" s="119" t="str">
        <f>IF(L16&lt;'TEST MARKS '!$D$159,"N","Y")</f>
        <v>Y</v>
      </c>
      <c r="S16" s="119" t="str">
        <f>IF(M16&lt;'TEST MARKS '!$D$159,"N","Y")</f>
        <v>Y</v>
      </c>
      <c r="T16" s="119" t="str">
        <f>IF(N16&lt;'TEST MARKS '!$D$159,"N","Y")</f>
        <v>Y</v>
      </c>
      <c r="U16" s="119" t="e">
        <f>IF(O16&lt;'TEST MARKS '!$D$159,"N","Y")</f>
        <v>#DIV/0!</v>
      </c>
    </row>
    <row r="17" spans="1:21" s="116" customFormat="1">
      <c r="A17" s="39">
        <f>SUMIF('TEST MARKS '!A15:F15,A16,'TEST MARKS '!A17:F17)</f>
        <v>0</v>
      </c>
      <c r="B17" s="39">
        <f>SUMIF('TEST MARKS '!B15:G15,B16,'TEST MARKS '!B17:G17)</f>
        <v>0</v>
      </c>
      <c r="C17" s="39">
        <f>SUMIF('TEST MARKS '!C15:H15,C16,'TEST MARKS '!C17:H17)</f>
        <v>0</v>
      </c>
      <c r="D17" s="71">
        <f>SUMIF('TEST MARKS '!$D$8:$I$8,$D$9,'TEST MARKS '!D17:I17)</f>
        <v>19</v>
      </c>
      <c r="E17" s="71">
        <f>SUMIF('TEST MARKS '!$D$8:$I$8,$E$9,'TEST MARKS '!D17:I17)</f>
        <v>19</v>
      </c>
      <c r="F17" s="71">
        <f>SUMIF('TEST MARKS '!$D$8:$I$8,$F$9,'TEST MARKS '!D17:I17)</f>
        <v>19</v>
      </c>
      <c r="G17" s="71">
        <f>SUMIF('TEST MARKS '!$D$8:$I$8,$G$9,'TEST MARKS '!D17:I17)</f>
        <v>19</v>
      </c>
      <c r="H17" s="71">
        <f>SUMIF('TEST MARKS '!$D$8:$I$8,$H$9,'TEST MARKS '!D17:I17)</f>
        <v>19</v>
      </c>
      <c r="I17" s="71">
        <f>SUMIF('TEST MARKS '!$D$8:$I$8,$I$9,'TEST MARKS '!D17:I17)</f>
        <v>0</v>
      </c>
      <c r="J17" s="72">
        <f t="shared" si="1"/>
        <v>95</v>
      </c>
      <c r="K17" s="118">
        <f t="shared" si="2"/>
        <v>95</v>
      </c>
      <c r="L17" s="118">
        <f t="shared" si="3"/>
        <v>95</v>
      </c>
      <c r="M17" s="118">
        <f t="shared" si="4"/>
        <v>95</v>
      </c>
      <c r="N17" s="118">
        <f t="shared" si="5"/>
        <v>95</v>
      </c>
      <c r="O17" s="118" t="e">
        <f t="shared" si="6"/>
        <v>#DIV/0!</v>
      </c>
      <c r="P17" s="119" t="str">
        <f>IF(J17&lt;'TEST MARKS '!$D$159,"N","Y")</f>
        <v>Y</v>
      </c>
      <c r="Q17" s="119" t="str">
        <f>IF(K17&lt;'TEST MARKS '!$D$159,"N","Y")</f>
        <v>Y</v>
      </c>
      <c r="R17" s="119" t="str">
        <f>IF(L17&lt;'TEST MARKS '!$D$159,"N","Y")</f>
        <v>Y</v>
      </c>
      <c r="S17" s="119" t="str">
        <f>IF(M17&lt;'TEST MARKS '!$D$159,"N","Y")</f>
        <v>Y</v>
      </c>
      <c r="T17" s="119" t="str">
        <f>IF(N17&lt;'TEST MARKS '!$D$159,"N","Y")</f>
        <v>Y</v>
      </c>
      <c r="U17" s="119" t="e">
        <f>IF(O17&lt;'TEST MARKS '!$D$159,"N","Y")</f>
        <v>#DIV/0!</v>
      </c>
    </row>
    <row r="18" spans="1:21" s="116" customFormat="1">
      <c r="A18" s="39">
        <v>9</v>
      </c>
      <c r="B18" s="39" t="str">
        <f>'TEST MARKS '!B18</f>
        <v>ANJAN  O</v>
      </c>
      <c r="C18" s="39" t="str">
        <f>'TEST MARKS '!C18</f>
        <v>1SG15EC009</v>
      </c>
      <c r="D18" s="71">
        <f>SUMIF('TEST MARKS '!$D$8:$I$8,$D$9,'TEST MARKS '!D18:I18)</f>
        <v>19</v>
      </c>
      <c r="E18" s="71">
        <f>SUMIF('TEST MARKS '!$D$8:$I$8,$E$9,'TEST MARKS '!D18:I18)</f>
        <v>19</v>
      </c>
      <c r="F18" s="71">
        <f>SUMIF('TEST MARKS '!$D$8:$I$8,$F$9,'TEST MARKS '!D18:I18)</f>
        <v>19</v>
      </c>
      <c r="G18" s="71">
        <f>SUMIF('TEST MARKS '!$D$8:$I$8,$G$9,'TEST MARKS '!D18:I18)</f>
        <v>19</v>
      </c>
      <c r="H18" s="71">
        <f>SUMIF('TEST MARKS '!$D$8:$I$8,$H$9,'TEST MARKS '!D18:I18)</f>
        <v>19</v>
      </c>
      <c r="I18" s="71">
        <f>SUMIF('TEST MARKS '!$D$8:$I$8,$I$9,'TEST MARKS '!D18:I18)</f>
        <v>0</v>
      </c>
      <c r="J18" s="72">
        <f t="shared" si="1"/>
        <v>95</v>
      </c>
      <c r="K18" s="118">
        <f t="shared" si="2"/>
        <v>95</v>
      </c>
      <c r="L18" s="118">
        <f t="shared" si="3"/>
        <v>95</v>
      </c>
      <c r="M18" s="118">
        <f t="shared" si="4"/>
        <v>95</v>
      </c>
      <c r="N18" s="118">
        <f t="shared" si="5"/>
        <v>95</v>
      </c>
      <c r="O18" s="118" t="e">
        <f t="shared" si="6"/>
        <v>#DIV/0!</v>
      </c>
      <c r="P18" s="119" t="str">
        <f>IF(J18&lt;'TEST MARKS '!$D$159,"N","Y")</f>
        <v>Y</v>
      </c>
      <c r="Q18" s="119" t="str">
        <f>IF(K18&lt;'TEST MARKS '!$D$159,"N","Y")</f>
        <v>Y</v>
      </c>
      <c r="R18" s="119" t="str">
        <f>IF(L18&lt;'TEST MARKS '!$D$159,"N","Y")</f>
        <v>Y</v>
      </c>
      <c r="S18" s="119" t="str">
        <f>IF(M18&lt;'TEST MARKS '!$D$159,"N","Y")</f>
        <v>Y</v>
      </c>
      <c r="T18" s="119" t="str">
        <f>IF(N18&lt;'TEST MARKS '!$D$159,"N","Y")</f>
        <v>Y</v>
      </c>
      <c r="U18" s="119" t="e">
        <f>IF(O18&lt;'TEST MARKS '!$D$159,"N","Y")</f>
        <v>#DIV/0!</v>
      </c>
    </row>
    <row r="19" spans="1:21" s="116" customFormat="1">
      <c r="A19" s="39">
        <v>10</v>
      </c>
      <c r="B19" s="39" t="str">
        <f>'TEST MARKS '!B19</f>
        <v>ANKIT PRIYAM</v>
      </c>
      <c r="C19" s="39" t="str">
        <f>'TEST MARKS '!C19</f>
        <v>1SG15EC010</v>
      </c>
      <c r="D19" s="71">
        <f>SUMIF('TEST MARKS '!$D$8:$I$8,$D$9,'TEST MARKS '!D19:I19)</f>
        <v>15</v>
      </c>
      <c r="E19" s="71">
        <f>SUMIF('TEST MARKS '!$D$8:$I$8,$E$9,'TEST MARKS '!D19:I19)</f>
        <v>15</v>
      </c>
      <c r="F19" s="71">
        <f>SUMIF('TEST MARKS '!$D$8:$I$8,$F$9,'TEST MARKS '!D19:I19)</f>
        <v>15</v>
      </c>
      <c r="G19" s="71">
        <f>SUMIF('TEST MARKS '!$D$8:$I$8,$G$9,'TEST MARKS '!D19:I19)</f>
        <v>15</v>
      </c>
      <c r="H19" s="71">
        <f>SUMIF('TEST MARKS '!$D$8:$I$8,$H$9,'TEST MARKS '!D19:I19)</f>
        <v>15</v>
      </c>
      <c r="I19" s="71">
        <f>SUMIF('TEST MARKS '!$D$8:$I$8,$I$9,'TEST MARKS '!D19:I19)</f>
        <v>0</v>
      </c>
      <c r="J19" s="72">
        <f t="shared" si="1"/>
        <v>75</v>
      </c>
      <c r="K19" s="118">
        <f t="shared" si="2"/>
        <v>75</v>
      </c>
      <c r="L19" s="118">
        <f t="shared" si="3"/>
        <v>75</v>
      </c>
      <c r="M19" s="118">
        <f t="shared" si="4"/>
        <v>75</v>
      </c>
      <c r="N19" s="118">
        <f t="shared" si="5"/>
        <v>75</v>
      </c>
      <c r="O19" s="118" t="e">
        <f t="shared" si="6"/>
        <v>#DIV/0!</v>
      </c>
      <c r="P19" s="119" t="str">
        <f>IF(J19&lt;'TEST MARKS '!$D$159,"N","Y")</f>
        <v>Y</v>
      </c>
      <c r="Q19" s="119" t="str">
        <f>IF(K19&lt;'TEST MARKS '!$D$159,"N","Y")</f>
        <v>Y</v>
      </c>
      <c r="R19" s="119" t="str">
        <f>IF(L19&lt;'TEST MARKS '!$D$159,"N","Y")</f>
        <v>Y</v>
      </c>
      <c r="S19" s="119" t="str">
        <f>IF(M19&lt;'TEST MARKS '!$D$159,"N","Y")</f>
        <v>Y</v>
      </c>
      <c r="T19" s="119" t="str">
        <f>IF(N19&lt;'TEST MARKS '!$D$159,"N","Y")</f>
        <v>Y</v>
      </c>
      <c r="U19" s="119" t="e">
        <f>IF(O19&lt;'TEST MARKS '!$D$159,"N","Y")</f>
        <v>#DIV/0!</v>
      </c>
    </row>
    <row r="20" spans="1:21" s="116" customFormat="1">
      <c r="A20" s="39">
        <v>11</v>
      </c>
      <c r="B20" s="39" t="str">
        <f>'TEST MARKS '!B20</f>
        <v>ANKIT SHIVHARE</v>
      </c>
      <c r="C20" s="39" t="str">
        <f>'TEST MARKS '!C20</f>
        <v>1SG15EC011</v>
      </c>
      <c r="D20" s="71">
        <f>SUMIF('TEST MARKS '!$D$8:$I$8,$D$9,'TEST MARKS '!D20:I20)</f>
        <v>17</v>
      </c>
      <c r="E20" s="71">
        <f>SUMIF('TEST MARKS '!$D$8:$I$8,$E$9,'TEST MARKS '!D20:I20)</f>
        <v>17</v>
      </c>
      <c r="F20" s="71">
        <f>SUMIF('TEST MARKS '!$D$8:$I$8,$F$9,'TEST MARKS '!D20:I20)</f>
        <v>17</v>
      </c>
      <c r="G20" s="71">
        <f>SUMIF('TEST MARKS '!$D$8:$I$8,$G$9,'TEST MARKS '!D20:I20)</f>
        <v>17</v>
      </c>
      <c r="H20" s="71">
        <f>SUMIF('TEST MARKS '!$D$8:$I$8,$H$9,'TEST MARKS '!D20:I20)</f>
        <v>17</v>
      </c>
      <c r="I20" s="71">
        <f>SUMIF('TEST MARKS '!$D$8:$I$8,$I$9,'TEST MARKS '!D20:I20)</f>
        <v>0</v>
      </c>
      <c r="J20" s="72">
        <f t="shared" si="1"/>
        <v>85</v>
      </c>
      <c r="K20" s="118">
        <f t="shared" si="2"/>
        <v>85</v>
      </c>
      <c r="L20" s="118">
        <f t="shared" si="3"/>
        <v>85</v>
      </c>
      <c r="M20" s="118">
        <f t="shared" si="4"/>
        <v>85</v>
      </c>
      <c r="N20" s="118">
        <f t="shared" si="5"/>
        <v>85</v>
      </c>
      <c r="O20" s="118" t="e">
        <f t="shared" si="6"/>
        <v>#DIV/0!</v>
      </c>
      <c r="P20" s="119" t="str">
        <f>IF(J20&lt;'TEST MARKS '!$D$159,"N","Y")</f>
        <v>Y</v>
      </c>
      <c r="Q20" s="119" t="str">
        <f>IF(K20&lt;'TEST MARKS '!$D$159,"N","Y")</f>
        <v>Y</v>
      </c>
      <c r="R20" s="119" t="str">
        <f>IF(L20&lt;'TEST MARKS '!$D$159,"N","Y")</f>
        <v>Y</v>
      </c>
      <c r="S20" s="119" t="str">
        <f>IF(M20&lt;'TEST MARKS '!$D$159,"N","Y")</f>
        <v>Y</v>
      </c>
      <c r="T20" s="119" t="str">
        <f>IF(N20&lt;'TEST MARKS '!$D$159,"N","Y")</f>
        <v>Y</v>
      </c>
      <c r="U20" s="119" t="e">
        <f>IF(O20&lt;'TEST MARKS '!$D$159,"N","Y")</f>
        <v>#DIV/0!</v>
      </c>
    </row>
    <row r="21" spans="1:21" s="116" customFormat="1">
      <c r="A21" s="39">
        <v>12</v>
      </c>
      <c r="B21" s="39" t="str">
        <f>'TEST MARKS '!B21</f>
        <v>ANN NILEENA HENRY C</v>
      </c>
      <c r="C21" s="39" t="str">
        <f>'TEST MARKS '!C21</f>
        <v>1SG15EC012</v>
      </c>
      <c r="D21" s="71">
        <f>SUMIF('TEST MARKS '!$D$8:$I$8,$D$9,'TEST MARKS '!D21:I21)</f>
        <v>19</v>
      </c>
      <c r="E21" s="71">
        <f>SUMIF('TEST MARKS '!$D$8:$I$8,$E$9,'TEST MARKS '!D21:I21)</f>
        <v>19</v>
      </c>
      <c r="F21" s="71">
        <f>SUMIF('TEST MARKS '!$D$8:$I$8,$F$9,'TEST MARKS '!D21:I21)</f>
        <v>19</v>
      </c>
      <c r="G21" s="71">
        <f>SUMIF('TEST MARKS '!$D$8:$I$8,$G$9,'TEST MARKS '!D21:I21)</f>
        <v>19</v>
      </c>
      <c r="H21" s="71">
        <f>SUMIF('TEST MARKS '!$D$8:$I$8,$H$9,'TEST MARKS '!D21:I21)</f>
        <v>19</v>
      </c>
      <c r="I21" s="71">
        <f>SUMIF('TEST MARKS '!$D$8:$I$8,$I$9,'TEST MARKS '!D21:I21)</f>
        <v>0</v>
      </c>
      <c r="J21" s="72">
        <f t="shared" si="1"/>
        <v>95</v>
      </c>
      <c r="K21" s="118">
        <f t="shared" si="2"/>
        <v>95</v>
      </c>
      <c r="L21" s="118">
        <f t="shared" si="3"/>
        <v>95</v>
      </c>
      <c r="M21" s="118">
        <f t="shared" si="4"/>
        <v>95</v>
      </c>
      <c r="N21" s="118">
        <f t="shared" si="5"/>
        <v>95</v>
      </c>
      <c r="O21" s="118" t="e">
        <f t="shared" si="6"/>
        <v>#DIV/0!</v>
      </c>
      <c r="P21" s="119" t="str">
        <f>IF(J21&lt;'TEST MARKS '!$D$159,"N","Y")</f>
        <v>Y</v>
      </c>
      <c r="Q21" s="119" t="str">
        <f>IF(K21&lt;'TEST MARKS '!$D$159,"N","Y")</f>
        <v>Y</v>
      </c>
      <c r="R21" s="119" t="str">
        <f>IF(L21&lt;'TEST MARKS '!$D$159,"N","Y")</f>
        <v>Y</v>
      </c>
      <c r="S21" s="119" t="str">
        <f>IF(M21&lt;'TEST MARKS '!$D$159,"N","Y")</f>
        <v>Y</v>
      </c>
      <c r="T21" s="119" t="str">
        <f>IF(N21&lt;'TEST MARKS '!$D$159,"N","Y")</f>
        <v>Y</v>
      </c>
      <c r="U21" s="119" t="e">
        <f>IF(O21&lt;'TEST MARKS '!$D$159,"N","Y")</f>
        <v>#DIV/0!</v>
      </c>
    </row>
    <row r="22" spans="1:21" s="116" customFormat="1">
      <c r="A22" s="39">
        <v>13</v>
      </c>
      <c r="B22" s="39" t="str">
        <f>'TEST MARKS '!B22</f>
        <v>ANU PRIYE</v>
      </c>
      <c r="C22" s="39" t="str">
        <f>'TEST MARKS '!C22</f>
        <v>1SG15EC013</v>
      </c>
      <c r="D22" s="71">
        <f>SUMIF('TEST MARKS '!$D$8:$I$8,$D$9,'TEST MARKS '!D22:I22)</f>
        <v>18</v>
      </c>
      <c r="E22" s="71">
        <f>SUMIF('TEST MARKS '!$D$8:$I$8,$E$9,'TEST MARKS '!D22:I22)</f>
        <v>18</v>
      </c>
      <c r="F22" s="71">
        <f>SUMIF('TEST MARKS '!$D$8:$I$8,$F$9,'TEST MARKS '!D22:I22)</f>
        <v>18</v>
      </c>
      <c r="G22" s="71">
        <f>SUMIF('TEST MARKS '!$D$8:$I$8,$G$9,'TEST MARKS '!D22:I22)</f>
        <v>18</v>
      </c>
      <c r="H22" s="71">
        <f>SUMIF('TEST MARKS '!$D$8:$I$8,$H$9,'TEST MARKS '!D22:I22)</f>
        <v>18</v>
      </c>
      <c r="I22" s="71">
        <f>SUMIF('TEST MARKS '!$D$8:$I$8,$I$9,'TEST MARKS '!D22:I22)</f>
        <v>0</v>
      </c>
      <c r="J22" s="72">
        <f t="shared" si="1"/>
        <v>90</v>
      </c>
      <c r="K22" s="118">
        <f t="shared" si="2"/>
        <v>90</v>
      </c>
      <c r="L22" s="118">
        <f t="shared" si="3"/>
        <v>90</v>
      </c>
      <c r="M22" s="118">
        <f t="shared" si="4"/>
        <v>90</v>
      </c>
      <c r="N22" s="118">
        <f t="shared" si="5"/>
        <v>90</v>
      </c>
      <c r="O22" s="118" t="e">
        <f t="shared" si="6"/>
        <v>#DIV/0!</v>
      </c>
      <c r="P22" s="119" t="str">
        <f>IF(J22&lt;'TEST MARKS '!$D$159,"N","Y")</f>
        <v>Y</v>
      </c>
      <c r="Q22" s="119" t="str">
        <f>IF(K22&lt;'TEST MARKS '!$D$159,"N","Y")</f>
        <v>Y</v>
      </c>
      <c r="R22" s="119" t="str">
        <f>IF(L22&lt;'TEST MARKS '!$D$159,"N","Y")</f>
        <v>Y</v>
      </c>
      <c r="S22" s="119" t="str">
        <f>IF(M22&lt;'TEST MARKS '!$D$159,"N","Y")</f>
        <v>Y</v>
      </c>
      <c r="T22" s="119" t="str">
        <f>IF(N22&lt;'TEST MARKS '!$D$159,"N","Y")</f>
        <v>Y</v>
      </c>
      <c r="U22" s="119" t="e">
        <f>IF(O22&lt;'TEST MARKS '!$D$159,"N","Y")</f>
        <v>#DIV/0!</v>
      </c>
    </row>
    <row r="23" spans="1:21" s="116" customFormat="1">
      <c r="A23" s="39">
        <v>14</v>
      </c>
      <c r="B23" s="39" t="str">
        <f>'TEST MARKS '!B23</f>
        <v>APOORVA G A</v>
      </c>
      <c r="C23" s="39" t="str">
        <f>'TEST MARKS '!C23</f>
        <v>1SG15EC014</v>
      </c>
      <c r="D23" s="71">
        <f>SUMIF('TEST MARKS '!$D$8:$I$8,$D$9,'TEST MARKS '!D23:I23)</f>
        <v>16</v>
      </c>
      <c r="E23" s="71">
        <f>SUMIF('TEST MARKS '!$D$8:$I$8,$E$9,'TEST MARKS '!D23:I23)</f>
        <v>16</v>
      </c>
      <c r="F23" s="71">
        <f>SUMIF('TEST MARKS '!$D$8:$I$8,$F$9,'TEST MARKS '!D23:I23)</f>
        <v>16</v>
      </c>
      <c r="G23" s="71">
        <f>SUMIF('TEST MARKS '!$D$8:$I$8,$G$9,'TEST MARKS '!D23:I23)</f>
        <v>16</v>
      </c>
      <c r="H23" s="71">
        <f>SUMIF('TEST MARKS '!$D$8:$I$8,$H$9,'TEST MARKS '!D23:I23)</f>
        <v>16</v>
      </c>
      <c r="I23" s="71">
        <f>SUMIF('TEST MARKS '!$D$8:$I$8,$I$9,'TEST MARKS '!D23:I23)</f>
        <v>0</v>
      </c>
      <c r="J23" s="72">
        <f t="shared" si="1"/>
        <v>80</v>
      </c>
      <c r="K23" s="118">
        <f t="shared" si="2"/>
        <v>80</v>
      </c>
      <c r="L23" s="118">
        <f t="shared" si="3"/>
        <v>80</v>
      </c>
      <c r="M23" s="118">
        <f t="shared" si="4"/>
        <v>80</v>
      </c>
      <c r="N23" s="118">
        <f t="shared" si="5"/>
        <v>80</v>
      </c>
      <c r="O23" s="118" t="e">
        <f t="shared" si="6"/>
        <v>#DIV/0!</v>
      </c>
      <c r="P23" s="119" t="str">
        <f>IF(J23&lt;'TEST MARKS '!$D$159,"N","Y")</f>
        <v>Y</v>
      </c>
      <c r="Q23" s="119" t="str">
        <f>IF(K23&lt;'TEST MARKS '!$D$159,"N","Y")</f>
        <v>Y</v>
      </c>
      <c r="R23" s="119" t="str">
        <f>IF(L23&lt;'TEST MARKS '!$D$159,"N","Y")</f>
        <v>Y</v>
      </c>
      <c r="S23" s="119" t="str">
        <f>IF(M23&lt;'TEST MARKS '!$D$159,"N","Y")</f>
        <v>Y</v>
      </c>
      <c r="T23" s="119" t="str">
        <f>IF(N23&lt;'TEST MARKS '!$D$159,"N","Y")</f>
        <v>Y</v>
      </c>
      <c r="U23" s="119" t="e">
        <f>IF(O23&lt;'TEST MARKS '!$D$159,"N","Y")</f>
        <v>#DIV/0!</v>
      </c>
    </row>
    <row r="24" spans="1:21" s="116" customFormat="1">
      <c r="A24" s="39">
        <v>15</v>
      </c>
      <c r="B24" s="39" t="str">
        <f>'TEST MARKS '!B24</f>
        <v>ARCHANA B.S</v>
      </c>
      <c r="C24" s="39" t="str">
        <f>'TEST MARKS '!C24</f>
        <v>1SG15EC015</v>
      </c>
      <c r="D24" s="71">
        <f>SUMIF('TEST MARKS '!$D$8:$I$8,$D$9,'TEST MARKS '!D24:I24)</f>
        <v>18</v>
      </c>
      <c r="E24" s="71">
        <f>SUMIF('TEST MARKS '!$D$8:$I$8,$E$9,'TEST MARKS '!D24:I24)</f>
        <v>18</v>
      </c>
      <c r="F24" s="71">
        <f>SUMIF('TEST MARKS '!$D$8:$I$8,$F$9,'TEST MARKS '!D24:I24)</f>
        <v>18</v>
      </c>
      <c r="G24" s="71">
        <f>SUMIF('TEST MARKS '!$D$8:$I$8,$G$9,'TEST MARKS '!D24:I24)</f>
        <v>18</v>
      </c>
      <c r="H24" s="71">
        <f>SUMIF('TEST MARKS '!$D$8:$I$8,$H$9,'TEST MARKS '!D24:I24)</f>
        <v>18</v>
      </c>
      <c r="I24" s="71">
        <f>SUMIF('TEST MARKS '!$D$8:$I$8,$I$9,'TEST MARKS '!D24:I24)</f>
        <v>0</v>
      </c>
      <c r="J24" s="72">
        <f t="shared" si="1"/>
        <v>90</v>
      </c>
      <c r="K24" s="118">
        <f t="shared" si="2"/>
        <v>90</v>
      </c>
      <c r="L24" s="118">
        <f t="shared" si="3"/>
        <v>90</v>
      </c>
      <c r="M24" s="118">
        <f t="shared" si="4"/>
        <v>90</v>
      </c>
      <c r="N24" s="118">
        <f t="shared" si="5"/>
        <v>90</v>
      </c>
      <c r="O24" s="118" t="e">
        <f t="shared" si="6"/>
        <v>#DIV/0!</v>
      </c>
      <c r="P24" s="119" t="str">
        <f>IF(J24&lt;'TEST MARKS '!$D$159,"N","Y")</f>
        <v>Y</v>
      </c>
      <c r="Q24" s="119" t="str">
        <f>IF(K24&lt;'TEST MARKS '!$D$159,"N","Y")</f>
        <v>Y</v>
      </c>
      <c r="R24" s="119" t="str">
        <f>IF(L24&lt;'TEST MARKS '!$D$159,"N","Y")</f>
        <v>Y</v>
      </c>
      <c r="S24" s="119" t="str">
        <f>IF(M24&lt;'TEST MARKS '!$D$159,"N","Y")</f>
        <v>Y</v>
      </c>
      <c r="T24" s="119" t="str">
        <f>IF(N24&lt;'TEST MARKS '!$D$159,"N","Y")</f>
        <v>Y</v>
      </c>
      <c r="U24" s="119" t="e">
        <f>IF(O24&lt;'TEST MARKS '!$D$159,"N","Y")</f>
        <v>#DIV/0!</v>
      </c>
    </row>
    <row r="25" spans="1:21" s="116" customFormat="1">
      <c r="A25" s="39">
        <v>16</v>
      </c>
      <c r="B25" s="39" t="str">
        <f>'TEST MARKS '!B25</f>
        <v>ASHWANI GUPTA</v>
      </c>
      <c r="C25" s="39" t="str">
        <f>'TEST MARKS '!C25</f>
        <v>1SG15EC016</v>
      </c>
      <c r="D25" s="71">
        <f>SUMIF('TEST MARKS '!$D$8:$I$8,$D$9,'TEST MARKS '!D25:I25)</f>
        <v>14</v>
      </c>
      <c r="E25" s="71">
        <f>SUMIF('TEST MARKS '!$D$8:$I$8,$E$9,'TEST MARKS '!D25:I25)</f>
        <v>14</v>
      </c>
      <c r="F25" s="71">
        <f>SUMIF('TEST MARKS '!$D$8:$I$8,$F$9,'TEST MARKS '!D25:I25)</f>
        <v>14</v>
      </c>
      <c r="G25" s="71">
        <f>SUMIF('TEST MARKS '!$D$8:$I$8,$G$9,'TEST MARKS '!D25:I25)</f>
        <v>14</v>
      </c>
      <c r="H25" s="71">
        <f>SUMIF('TEST MARKS '!$D$8:$I$8,$H$9,'TEST MARKS '!D25:I25)</f>
        <v>14</v>
      </c>
      <c r="I25" s="71">
        <f>SUMIF('TEST MARKS '!$D$8:$I$8,$I$9,'TEST MARKS '!D25:I25)</f>
        <v>0</v>
      </c>
      <c r="J25" s="72">
        <f t="shared" si="1"/>
        <v>70</v>
      </c>
      <c r="K25" s="118">
        <f t="shared" si="2"/>
        <v>70</v>
      </c>
      <c r="L25" s="118">
        <f t="shared" si="3"/>
        <v>70</v>
      </c>
      <c r="M25" s="118">
        <f t="shared" si="4"/>
        <v>70</v>
      </c>
      <c r="N25" s="118">
        <f t="shared" si="5"/>
        <v>70</v>
      </c>
      <c r="O25" s="118" t="e">
        <f t="shared" si="6"/>
        <v>#DIV/0!</v>
      </c>
      <c r="P25" s="119" t="str">
        <f>IF(J25&lt;'TEST MARKS '!$D$159,"N","Y")</f>
        <v>Y</v>
      </c>
      <c r="Q25" s="119" t="str">
        <f>IF(K25&lt;'TEST MARKS '!$D$159,"N","Y")</f>
        <v>Y</v>
      </c>
      <c r="R25" s="119" t="str">
        <f>IF(L25&lt;'TEST MARKS '!$D$159,"N","Y")</f>
        <v>Y</v>
      </c>
      <c r="S25" s="119" t="str">
        <f>IF(M25&lt;'TEST MARKS '!$D$159,"N","Y")</f>
        <v>Y</v>
      </c>
      <c r="T25" s="119" t="str">
        <f>IF(N25&lt;'TEST MARKS '!$D$159,"N","Y")</f>
        <v>Y</v>
      </c>
      <c r="U25" s="119" t="e">
        <f>IF(O25&lt;'TEST MARKS '!$D$159,"N","Y")</f>
        <v>#DIV/0!</v>
      </c>
    </row>
    <row r="26" spans="1:21" s="116" customFormat="1">
      <c r="A26" s="39">
        <v>17</v>
      </c>
      <c r="B26" s="39" t="str">
        <f>'TEST MARKS '!B26</f>
        <v>ASHWIN V</v>
      </c>
      <c r="C26" s="39" t="str">
        <f>'TEST MARKS '!C26</f>
        <v>1SG15EC017</v>
      </c>
      <c r="D26" s="71">
        <f>SUMIF('TEST MARKS '!$D$8:$I$8,$D$9,'TEST MARKS '!D26:I26)</f>
        <v>18</v>
      </c>
      <c r="E26" s="71">
        <f>SUMIF('TEST MARKS '!$D$8:$I$8,$E$9,'TEST MARKS '!D26:I26)</f>
        <v>18</v>
      </c>
      <c r="F26" s="71">
        <f>SUMIF('TEST MARKS '!$D$8:$I$8,$F$9,'TEST MARKS '!D26:I26)</f>
        <v>18</v>
      </c>
      <c r="G26" s="71">
        <f>SUMIF('TEST MARKS '!$D$8:$I$8,$G$9,'TEST MARKS '!D26:I26)</f>
        <v>18</v>
      </c>
      <c r="H26" s="71">
        <f>SUMIF('TEST MARKS '!$D$8:$I$8,$H$9,'TEST MARKS '!D26:I26)</f>
        <v>18</v>
      </c>
      <c r="I26" s="71">
        <f>SUMIF('TEST MARKS '!$D$8:$I$8,$I$9,'TEST MARKS '!D26:I26)</f>
        <v>0</v>
      </c>
      <c r="J26" s="72">
        <f t="shared" si="1"/>
        <v>90</v>
      </c>
      <c r="K26" s="118">
        <f t="shared" si="2"/>
        <v>90</v>
      </c>
      <c r="L26" s="118">
        <f t="shared" si="3"/>
        <v>90</v>
      </c>
      <c r="M26" s="118">
        <f t="shared" si="4"/>
        <v>90</v>
      </c>
      <c r="N26" s="118">
        <f t="shared" si="5"/>
        <v>90</v>
      </c>
      <c r="O26" s="118" t="e">
        <f t="shared" si="6"/>
        <v>#DIV/0!</v>
      </c>
      <c r="P26" s="119" t="str">
        <f>IF(J26&lt;'TEST MARKS '!$D$159,"N","Y")</f>
        <v>Y</v>
      </c>
      <c r="Q26" s="119" t="str">
        <f>IF(K26&lt;'TEST MARKS '!$D$159,"N","Y")</f>
        <v>Y</v>
      </c>
      <c r="R26" s="119" t="str">
        <f>IF(L26&lt;'TEST MARKS '!$D$159,"N","Y")</f>
        <v>Y</v>
      </c>
      <c r="S26" s="119" t="str">
        <f>IF(M26&lt;'TEST MARKS '!$D$159,"N","Y")</f>
        <v>Y</v>
      </c>
      <c r="T26" s="119" t="str">
        <f>IF(N26&lt;'TEST MARKS '!$D$159,"N","Y")</f>
        <v>Y</v>
      </c>
      <c r="U26" s="119" t="e">
        <f>IF(O26&lt;'TEST MARKS '!$D$159,"N","Y")</f>
        <v>#DIV/0!</v>
      </c>
    </row>
    <row r="27" spans="1:21" s="116" customFormat="1">
      <c r="A27" s="39">
        <v>18</v>
      </c>
      <c r="B27" s="39" t="str">
        <f>'TEST MARKS '!B27</f>
        <v>B NIKHILESHWAR REDDY</v>
      </c>
      <c r="C27" s="39" t="str">
        <f>'TEST MARKS '!C27</f>
        <v>1SG15EC018</v>
      </c>
      <c r="D27" s="71">
        <f>SUMIF('TEST MARKS '!$D$8:$I$8,$D$9,'TEST MARKS '!D27:I27)</f>
        <v>17</v>
      </c>
      <c r="E27" s="71">
        <f>SUMIF('TEST MARKS '!$D$8:$I$8,$E$9,'TEST MARKS '!D27:I27)</f>
        <v>17</v>
      </c>
      <c r="F27" s="71">
        <f>SUMIF('TEST MARKS '!$D$8:$I$8,$F$9,'TEST MARKS '!D27:I27)</f>
        <v>17</v>
      </c>
      <c r="G27" s="71">
        <f>SUMIF('TEST MARKS '!$D$8:$I$8,$G$9,'TEST MARKS '!D27:I27)</f>
        <v>17</v>
      </c>
      <c r="H27" s="71">
        <f>SUMIF('TEST MARKS '!$D$8:$I$8,$H$9,'TEST MARKS '!D27:I27)</f>
        <v>17</v>
      </c>
      <c r="I27" s="71">
        <f>SUMIF('TEST MARKS '!$D$8:$I$8,$I$9,'TEST MARKS '!D27:I27)</f>
        <v>0</v>
      </c>
      <c r="J27" s="72">
        <f t="shared" si="1"/>
        <v>85</v>
      </c>
      <c r="K27" s="118">
        <f t="shared" si="2"/>
        <v>85</v>
      </c>
      <c r="L27" s="118">
        <f t="shared" si="3"/>
        <v>85</v>
      </c>
      <c r="M27" s="118">
        <f t="shared" si="4"/>
        <v>85</v>
      </c>
      <c r="N27" s="118">
        <f t="shared" si="5"/>
        <v>85</v>
      </c>
      <c r="O27" s="118" t="e">
        <f t="shared" si="6"/>
        <v>#DIV/0!</v>
      </c>
      <c r="P27" s="119" t="str">
        <f>IF(J27&lt;'TEST MARKS '!$D$159,"N","Y")</f>
        <v>Y</v>
      </c>
      <c r="Q27" s="119" t="str">
        <f>IF(K27&lt;'TEST MARKS '!$D$159,"N","Y")</f>
        <v>Y</v>
      </c>
      <c r="R27" s="119" t="str">
        <f>IF(L27&lt;'TEST MARKS '!$D$159,"N","Y")</f>
        <v>Y</v>
      </c>
      <c r="S27" s="119" t="str">
        <f>IF(M27&lt;'TEST MARKS '!$D$159,"N","Y")</f>
        <v>Y</v>
      </c>
      <c r="T27" s="119" t="str">
        <f>IF(N27&lt;'TEST MARKS '!$D$159,"N","Y")</f>
        <v>Y</v>
      </c>
      <c r="U27" s="119" t="e">
        <f>IF(O27&lt;'TEST MARKS '!$D$159,"N","Y")</f>
        <v>#DIV/0!</v>
      </c>
    </row>
    <row r="28" spans="1:21" s="116" customFormat="1">
      <c r="A28" s="39">
        <v>19</v>
      </c>
      <c r="B28" s="39" t="str">
        <f>'TEST MARKS '!B28</f>
        <v>BHAVYA R</v>
      </c>
      <c r="C28" s="39" t="str">
        <f>'TEST MARKS '!C28</f>
        <v>1SG15EC019</v>
      </c>
      <c r="D28" s="71">
        <f>SUMIF('TEST MARKS '!$D$8:$I$8,$D$9,'TEST MARKS '!D28:I28)</f>
        <v>17</v>
      </c>
      <c r="E28" s="71">
        <f>SUMIF('TEST MARKS '!$D$8:$I$8,$E$9,'TEST MARKS '!D28:I28)</f>
        <v>17</v>
      </c>
      <c r="F28" s="71">
        <f>SUMIF('TEST MARKS '!$D$8:$I$8,$F$9,'TEST MARKS '!D28:I28)</f>
        <v>17</v>
      </c>
      <c r="G28" s="71">
        <f>SUMIF('TEST MARKS '!$D$8:$I$8,$G$9,'TEST MARKS '!D28:I28)</f>
        <v>17</v>
      </c>
      <c r="H28" s="71">
        <f>SUMIF('TEST MARKS '!$D$8:$I$8,$H$9,'TEST MARKS '!D28:I28)</f>
        <v>17</v>
      </c>
      <c r="I28" s="71">
        <f>SUMIF('TEST MARKS '!$D$8:$I$8,$I$9,'TEST MARKS '!D28:I28)</f>
        <v>0</v>
      </c>
      <c r="J28" s="72">
        <f t="shared" si="1"/>
        <v>85</v>
      </c>
      <c r="K28" s="118">
        <f t="shared" si="2"/>
        <v>85</v>
      </c>
      <c r="L28" s="118">
        <f t="shared" si="3"/>
        <v>85</v>
      </c>
      <c r="M28" s="118">
        <f t="shared" si="4"/>
        <v>85</v>
      </c>
      <c r="N28" s="118">
        <f t="shared" si="5"/>
        <v>85</v>
      </c>
      <c r="O28" s="118" t="e">
        <f t="shared" si="6"/>
        <v>#DIV/0!</v>
      </c>
      <c r="P28" s="119" t="str">
        <f>IF(J28&lt;'TEST MARKS '!$D$159,"N","Y")</f>
        <v>Y</v>
      </c>
      <c r="Q28" s="119" t="str">
        <f>IF(K28&lt;'TEST MARKS '!$D$159,"N","Y")</f>
        <v>Y</v>
      </c>
      <c r="R28" s="119" t="str">
        <f>IF(L28&lt;'TEST MARKS '!$D$159,"N","Y")</f>
        <v>Y</v>
      </c>
      <c r="S28" s="119" t="str">
        <f>IF(M28&lt;'TEST MARKS '!$D$159,"N","Y")</f>
        <v>Y</v>
      </c>
      <c r="T28" s="119" t="str">
        <f>IF(N28&lt;'TEST MARKS '!$D$159,"N","Y")</f>
        <v>Y</v>
      </c>
      <c r="U28" s="119" t="e">
        <f>IF(O28&lt;'TEST MARKS '!$D$159,"N","Y")</f>
        <v>#DIV/0!</v>
      </c>
    </row>
    <row r="29" spans="1:21" s="116" customFormat="1">
      <c r="A29" s="39">
        <v>20</v>
      </c>
      <c r="B29" s="39" t="str">
        <f>'TEST MARKS '!B29</f>
        <v>BHOOMIKA J</v>
      </c>
      <c r="C29" s="39" t="str">
        <f>'TEST MARKS '!C29</f>
        <v>1SG15EC020</v>
      </c>
      <c r="D29" s="71">
        <f>SUMIF('TEST MARKS '!$D$8:$I$8,$D$9,'TEST MARKS '!D29:I29)</f>
        <v>19</v>
      </c>
      <c r="E29" s="71">
        <f>SUMIF('TEST MARKS '!$D$8:$I$8,$E$9,'TEST MARKS '!D29:I29)</f>
        <v>19</v>
      </c>
      <c r="F29" s="71">
        <f>SUMIF('TEST MARKS '!$D$8:$I$8,$F$9,'TEST MARKS '!D29:I29)</f>
        <v>19</v>
      </c>
      <c r="G29" s="71">
        <f>SUMIF('TEST MARKS '!$D$8:$I$8,$G$9,'TEST MARKS '!D29:I29)</f>
        <v>19</v>
      </c>
      <c r="H29" s="71">
        <f>SUMIF('TEST MARKS '!$D$8:$I$8,$H$9,'TEST MARKS '!D29:I29)</f>
        <v>19</v>
      </c>
      <c r="I29" s="71">
        <f>SUMIF('TEST MARKS '!$D$8:$I$8,$I$9,'TEST MARKS '!D29:I29)</f>
        <v>0</v>
      </c>
      <c r="J29" s="72">
        <f t="shared" si="1"/>
        <v>95</v>
      </c>
      <c r="K29" s="118">
        <f t="shared" si="2"/>
        <v>95</v>
      </c>
      <c r="L29" s="118">
        <f t="shared" si="3"/>
        <v>95</v>
      </c>
      <c r="M29" s="118">
        <f t="shared" si="4"/>
        <v>95</v>
      </c>
      <c r="N29" s="118">
        <f t="shared" si="5"/>
        <v>95</v>
      </c>
      <c r="O29" s="118" t="e">
        <f t="shared" si="6"/>
        <v>#DIV/0!</v>
      </c>
      <c r="P29" s="119" t="str">
        <f>IF(J29&lt;'TEST MARKS '!$D$159,"N","Y")</f>
        <v>Y</v>
      </c>
      <c r="Q29" s="119" t="str">
        <f>IF(K29&lt;'TEST MARKS '!$D$159,"N","Y")</f>
        <v>Y</v>
      </c>
      <c r="R29" s="119" t="str">
        <f>IF(L29&lt;'TEST MARKS '!$D$159,"N","Y")</f>
        <v>Y</v>
      </c>
      <c r="S29" s="119" t="str">
        <f>IF(M29&lt;'TEST MARKS '!$D$159,"N","Y")</f>
        <v>Y</v>
      </c>
      <c r="T29" s="119" t="str">
        <f>IF(N29&lt;'TEST MARKS '!$D$159,"N","Y")</f>
        <v>Y</v>
      </c>
      <c r="U29" s="119" t="e">
        <f>IF(O29&lt;'TEST MARKS '!$D$159,"N","Y")</f>
        <v>#DIV/0!</v>
      </c>
    </row>
    <row r="30" spans="1:21" s="116" customFormat="1">
      <c r="A30" s="39">
        <v>21</v>
      </c>
      <c r="B30" s="39" t="str">
        <f>'TEST MARKS '!B30</f>
        <v>BINDU B</v>
      </c>
      <c r="C30" s="39" t="str">
        <f>'TEST MARKS '!C30</f>
        <v>1SG15EC021</v>
      </c>
      <c r="D30" s="71">
        <f>SUMIF('TEST MARKS '!$D$8:$I$8,$D$9,'TEST MARKS '!D30:I30)</f>
        <v>17</v>
      </c>
      <c r="E30" s="71">
        <f>SUMIF('TEST MARKS '!$D$8:$I$8,$E$9,'TEST MARKS '!D30:I30)</f>
        <v>17</v>
      </c>
      <c r="F30" s="71">
        <f>SUMIF('TEST MARKS '!$D$8:$I$8,$F$9,'TEST MARKS '!D30:I30)</f>
        <v>17</v>
      </c>
      <c r="G30" s="71">
        <f>SUMIF('TEST MARKS '!$D$8:$I$8,$G$9,'TEST MARKS '!D30:I30)</f>
        <v>17</v>
      </c>
      <c r="H30" s="71">
        <f>SUMIF('TEST MARKS '!$D$8:$I$8,$H$9,'TEST MARKS '!D30:I30)</f>
        <v>17</v>
      </c>
      <c r="I30" s="71">
        <f>SUMIF('TEST MARKS '!$D$8:$I$8,$I$9,'TEST MARKS '!D30:I30)</f>
        <v>0</v>
      </c>
      <c r="J30" s="72">
        <f t="shared" si="1"/>
        <v>85</v>
      </c>
      <c r="K30" s="118">
        <f t="shared" si="2"/>
        <v>85</v>
      </c>
      <c r="L30" s="118">
        <f t="shared" si="3"/>
        <v>85</v>
      </c>
      <c r="M30" s="118">
        <f t="shared" si="4"/>
        <v>85</v>
      </c>
      <c r="N30" s="118">
        <f t="shared" si="5"/>
        <v>85</v>
      </c>
      <c r="O30" s="118" t="e">
        <f t="shared" si="6"/>
        <v>#DIV/0!</v>
      </c>
      <c r="P30" s="119" t="str">
        <f>IF(J30&lt;'TEST MARKS '!$D$159,"N","Y")</f>
        <v>Y</v>
      </c>
      <c r="Q30" s="119" t="str">
        <f>IF(K30&lt;'TEST MARKS '!$D$159,"N","Y")</f>
        <v>Y</v>
      </c>
      <c r="R30" s="119" t="str">
        <f>IF(L30&lt;'TEST MARKS '!$D$159,"N","Y")</f>
        <v>Y</v>
      </c>
      <c r="S30" s="119" t="str">
        <f>IF(M30&lt;'TEST MARKS '!$D$159,"N","Y")</f>
        <v>Y</v>
      </c>
      <c r="T30" s="119" t="str">
        <f>IF(N30&lt;'TEST MARKS '!$D$159,"N","Y")</f>
        <v>Y</v>
      </c>
      <c r="U30" s="119" t="e">
        <f>IF(O30&lt;'TEST MARKS '!$D$159,"N","Y")</f>
        <v>#DIV/0!</v>
      </c>
    </row>
    <row r="31" spans="1:21" s="116" customFormat="1">
      <c r="A31" s="39">
        <v>22</v>
      </c>
      <c r="B31" s="39" t="str">
        <f>'TEST MARKS '!B31</f>
        <v>BIPUL KUMAR</v>
      </c>
      <c r="C31" s="39" t="str">
        <f>'TEST MARKS '!C31</f>
        <v>1SG15EC022</v>
      </c>
      <c r="D31" s="71">
        <f>SUMIF('TEST MARKS '!$D$8:$I$8,$D$9,'TEST MARKS '!D31:I31)</f>
        <v>17</v>
      </c>
      <c r="E31" s="71">
        <f>SUMIF('TEST MARKS '!$D$8:$I$8,$E$9,'TEST MARKS '!D31:I31)</f>
        <v>17</v>
      </c>
      <c r="F31" s="71">
        <f>SUMIF('TEST MARKS '!$D$8:$I$8,$F$9,'TEST MARKS '!D31:I31)</f>
        <v>17</v>
      </c>
      <c r="G31" s="71">
        <f>SUMIF('TEST MARKS '!$D$8:$I$8,$G$9,'TEST MARKS '!D31:I31)</f>
        <v>17</v>
      </c>
      <c r="H31" s="71">
        <f>SUMIF('TEST MARKS '!$D$8:$I$8,$H$9,'TEST MARKS '!D31:I31)</f>
        <v>17</v>
      </c>
      <c r="I31" s="71">
        <f>SUMIF('TEST MARKS '!$D$8:$I$8,$I$9,'TEST MARKS '!D31:I31)</f>
        <v>0</v>
      </c>
      <c r="J31" s="72">
        <f t="shared" si="1"/>
        <v>85</v>
      </c>
      <c r="K31" s="118">
        <f t="shared" si="2"/>
        <v>85</v>
      </c>
      <c r="L31" s="118">
        <f t="shared" si="3"/>
        <v>85</v>
      </c>
      <c r="M31" s="118">
        <f t="shared" si="4"/>
        <v>85</v>
      </c>
      <c r="N31" s="118">
        <f t="shared" si="5"/>
        <v>85</v>
      </c>
      <c r="O31" s="118" t="e">
        <f t="shared" si="6"/>
        <v>#DIV/0!</v>
      </c>
      <c r="P31" s="119" t="str">
        <f>IF(J31&lt;'TEST MARKS '!$D$159,"N","Y")</f>
        <v>Y</v>
      </c>
      <c r="Q31" s="119" t="str">
        <f>IF(K31&lt;'TEST MARKS '!$D$159,"N","Y")</f>
        <v>Y</v>
      </c>
      <c r="R31" s="119" t="str">
        <f>IF(L31&lt;'TEST MARKS '!$D$159,"N","Y")</f>
        <v>Y</v>
      </c>
      <c r="S31" s="119" t="str">
        <f>IF(M31&lt;'TEST MARKS '!$D$159,"N","Y")</f>
        <v>Y</v>
      </c>
      <c r="T31" s="119" t="str">
        <f>IF(N31&lt;'TEST MARKS '!$D$159,"N","Y")</f>
        <v>Y</v>
      </c>
      <c r="U31" s="119" t="e">
        <f>IF(O31&lt;'TEST MARKS '!$D$159,"N","Y")</f>
        <v>#DIV/0!</v>
      </c>
    </row>
    <row r="32" spans="1:21" s="116" customFormat="1">
      <c r="A32" s="39">
        <v>23</v>
      </c>
      <c r="B32" s="39" t="str">
        <f>'TEST MARKS '!B32</f>
        <v>C S ADITH KIRAN</v>
      </c>
      <c r="C32" s="39" t="str">
        <f>'TEST MARKS '!C32</f>
        <v>1SG15EC023</v>
      </c>
      <c r="D32" s="71">
        <f>SUMIF('TEST MARKS '!$D$8:$I$8,$D$9,'TEST MARKS '!D32:I32)</f>
        <v>19</v>
      </c>
      <c r="E32" s="71">
        <f>SUMIF('TEST MARKS '!$D$8:$I$8,$E$9,'TEST MARKS '!D32:I32)</f>
        <v>19</v>
      </c>
      <c r="F32" s="71">
        <f>SUMIF('TEST MARKS '!$D$8:$I$8,$F$9,'TEST MARKS '!D32:I32)</f>
        <v>19</v>
      </c>
      <c r="G32" s="71">
        <f>SUMIF('TEST MARKS '!$D$8:$I$8,$G$9,'TEST MARKS '!D32:I32)</f>
        <v>19</v>
      </c>
      <c r="H32" s="71">
        <f>SUMIF('TEST MARKS '!$D$8:$I$8,$H$9,'TEST MARKS '!D32:I32)</f>
        <v>19</v>
      </c>
      <c r="I32" s="71">
        <f>SUMIF('TEST MARKS '!$D$8:$I$8,$I$9,'TEST MARKS '!D32:I32)</f>
        <v>0</v>
      </c>
      <c r="J32" s="72">
        <f t="shared" si="1"/>
        <v>95</v>
      </c>
      <c r="K32" s="118">
        <f t="shared" si="2"/>
        <v>95</v>
      </c>
      <c r="L32" s="118">
        <f t="shared" si="3"/>
        <v>95</v>
      </c>
      <c r="M32" s="118">
        <f t="shared" si="4"/>
        <v>95</v>
      </c>
      <c r="N32" s="118">
        <f t="shared" si="5"/>
        <v>95</v>
      </c>
      <c r="O32" s="118" t="e">
        <f t="shared" si="6"/>
        <v>#DIV/0!</v>
      </c>
      <c r="P32" s="119" t="str">
        <f>IF(J32&lt;'TEST MARKS '!$D$159,"N","Y")</f>
        <v>Y</v>
      </c>
      <c r="Q32" s="119" t="str">
        <f>IF(K32&lt;'TEST MARKS '!$D$159,"N","Y")</f>
        <v>Y</v>
      </c>
      <c r="R32" s="119" t="str">
        <f>IF(L32&lt;'TEST MARKS '!$D$159,"N","Y")</f>
        <v>Y</v>
      </c>
      <c r="S32" s="119" t="str">
        <f>IF(M32&lt;'TEST MARKS '!$D$159,"N","Y")</f>
        <v>Y</v>
      </c>
      <c r="T32" s="119" t="str">
        <f>IF(N32&lt;'TEST MARKS '!$D$159,"N","Y")</f>
        <v>Y</v>
      </c>
      <c r="U32" s="119" t="e">
        <f>IF(O32&lt;'TEST MARKS '!$D$159,"N","Y")</f>
        <v>#DIV/0!</v>
      </c>
    </row>
    <row r="33" spans="1:21" s="116" customFormat="1">
      <c r="A33" s="39">
        <v>24</v>
      </c>
      <c r="B33" s="39" t="str">
        <f>'TEST MARKS '!B33</f>
        <v>CHANDANA D L</v>
      </c>
      <c r="C33" s="39" t="str">
        <f>'TEST MARKS '!C33</f>
        <v>1SG15EC024</v>
      </c>
      <c r="D33" s="71">
        <f>SUMIF('TEST MARKS '!$D$8:$I$8,$D$9,'TEST MARKS '!D33:I33)</f>
        <v>18</v>
      </c>
      <c r="E33" s="71">
        <f>SUMIF('TEST MARKS '!$D$8:$I$8,$E$9,'TEST MARKS '!D33:I33)</f>
        <v>18</v>
      </c>
      <c r="F33" s="71">
        <f>SUMIF('TEST MARKS '!$D$8:$I$8,$F$9,'TEST MARKS '!D33:I33)</f>
        <v>18</v>
      </c>
      <c r="G33" s="71">
        <f>SUMIF('TEST MARKS '!$D$8:$I$8,$G$9,'TEST MARKS '!D33:I33)</f>
        <v>18</v>
      </c>
      <c r="H33" s="71">
        <f>SUMIF('TEST MARKS '!$D$8:$I$8,$H$9,'TEST MARKS '!D33:I33)</f>
        <v>18</v>
      </c>
      <c r="I33" s="71">
        <f>SUMIF('TEST MARKS '!$D$8:$I$8,$I$9,'TEST MARKS '!D33:I33)</f>
        <v>0</v>
      </c>
      <c r="J33" s="72">
        <f t="shared" si="1"/>
        <v>90</v>
      </c>
      <c r="K33" s="118">
        <f t="shared" si="2"/>
        <v>90</v>
      </c>
      <c r="L33" s="118">
        <f t="shared" si="3"/>
        <v>90</v>
      </c>
      <c r="M33" s="118">
        <f t="shared" si="4"/>
        <v>90</v>
      </c>
      <c r="N33" s="118">
        <f t="shared" si="5"/>
        <v>90</v>
      </c>
      <c r="O33" s="118" t="e">
        <f t="shared" si="6"/>
        <v>#DIV/0!</v>
      </c>
      <c r="P33" s="119" t="str">
        <f>IF(J33&lt;'TEST MARKS '!$D$159,"N","Y")</f>
        <v>Y</v>
      </c>
      <c r="Q33" s="119" t="str">
        <f>IF(K33&lt;'TEST MARKS '!$D$159,"N","Y")</f>
        <v>Y</v>
      </c>
      <c r="R33" s="119" t="str">
        <f>IF(L33&lt;'TEST MARKS '!$D$159,"N","Y")</f>
        <v>Y</v>
      </c>
      <c r="S33" s="119" t="str">
        <f>IF(M33&lt;'TEST MARKS '!$D$159,"N","Y")</f>
        <v>Y</v>
      </c>
      <c r="T33" s="119" t="str">
        <f>IF(N33&lt;'TEST MARKS '!$D$159,"N","Y")</f>
        <v>Y</v>
      </c>
      <c r="U33" s="119" t="e">
        <f>IF(O33&lt;'TEST MARKS '!$D$159,"N","Y")</f>
        <v>#DIV/0!</v>
      </c>
    </row>
    <row r="34" spans="1:21" s="116" customFormat="1">
      <c r="A34" s="39">
        <v>25</v>
      </c>
      <c r="B34" s="39" t="str">
        <f>'TEST MARKS '!B34</f>
        <v>CHANNA BASAVA</v>
      </c>
      <c r="C34" s="39" t="str">
        <f>'TEST MARKS '!C34</f>
        <v>1SG15EC025</v>
      </c>
      <c r="D34" s="71">
        <f>SUMIF('TEST MARKS '!$D$8:$I$8,$D$9,'TEST MARKS '!D34:I34)</f>
        <v>19</v>
      </c>
      <c r="E34" s="71">
        <f>SUMIF('TEST MARKS '!$D$8:$I$8,$E$9,'TEST MARKS '!D34:I34)</f>
        <v>19</v>
      </c>
      <c r="F34" s="71">
        <f>SUMIF('TEST MARKS '!$D$8:$I$8,$F$9,'TEST MARKS '!D34:I34)</f>
        <v>19</v>
      </c>
      <c r="G34" s="71">
        <f>SUMIF('TEST MARKS '!$D$8:$I$8,$G$9,'TEST MARKS '!D34:I34)</f>
        <v>19</v>
      </c>
      <c r="H34" s="71">
        <f>SUMIF('TEST MARKS '!$D$8:$I$8,$H$9,'TEST MARKS '!D34:I34)</f>
        <v>19</v>
      </c>
      <c r="I34" s="71">
        <f>SUMIF('TEST MARKS '!$D$8:$I$8,$I$9,'TEST MARKS '!D34:I34)</f>
        <v>0</v>
      </c>
      <c r="J34" s="72">
        <f t="shared" si="1"/>
        <v>95</v>
      </c>
      <c r="K34" s="118">
        <f t="shared" si="2"/>
        <v>95</v>
      </c>
      <c r="L34" s="118">
        <f t="shared" si="3"/>
        <v>95</v>
      </c>
      <c r="M34" s="118">
        <f t="shared" si="4"/>
        <v>95</v>
      </c>
      <c r="N34" s="118">
        <f t="shared" si="5"/>
        <v>95</v>
      </c>
      <c r="O34" s="118" t="e">
        <f t="shared" si="6"/>
        <v>#DIV/0!</v>
      </c>
      <c r="P34" s="119" t="str">
        <f>IF(J34&lt;'TEST MARKS '!$D$159,"N","Y")</f>
        <v>Y</v>
      </c>
      <c r="Q34" s="119" t="str">
        <f>IF(K34&lt;'TEST MARKS '!$D$159,"N","Y")</f>
        <v>Y</v>
      </c>
      <c r="R34" s="119" t="str">
        <f>IF(L34&lt;'TEST MARKS '!$D$159,"N","Y")</f>
        <v>Y</v>
      </c>
      <c r="S34" s="119" t="str">
        <f>IF(M34&lt;'TEST MARKS '!$D$159,"N","Y")</f>
        <v>Y</v>
      </c>
      <c r="T34" s="119" t="str">
        <f>IF(N34&lt;'TEST MARKS '!$D$159,"N","Y")</f>
        <v>Y</v>
      </c>
      <c r="U34" s="119" t="e">
        <f>IF(O34&lt;'TEST MARKS '!$D$159,"N","Y")</f>
        <v>#DIV/0!</v>
      </c>
    </row>
    <row r="35" spans="1:21" s="116" customFormat="1">
      <c r="A35" s="39">
        <v>26</v>
      </c>
      <c r="B35" s="39" t="str">
        <f>'TEST MARKS '!B35</f>
        <v>CHARITHA B M</v>
      </c>
      <c r="C35" s="39" t="str">
        <f>'TEST MARKS '!C35</f>
        <v>1SG15EC026</v>
      </c>
      <c r="D35" s="71">
        <f>SUMIF('TEST MARKS '!$D$8:$I$8,$D$9,'TEST MARKS '!D35:I35)</f>
        <v>15</v>
      </c>
      <c r="E35" s="71">
        <f>SUMIF('TEST MARKS '!$D$8:$I$8,$E$9,'TEST MARKS '!D35:I35)</f>
        <v>15</v>
      </c>
      <c r="F35" s="71">
        <f>SUMIF('TEST MARKS '!$D$8:$I$8,$F$9,'TEST MARKS '!D35:I35)</f>
        <v>15</v>
      </c>
      <c r="G35" s="71">
        <f>SUMIF('TEST MARKS '!$D$8:$I$8,$G$9,'TEST MARKS '!D35:I35)</f>
        <v>15</v>
      </c>
      <c r="H35" s="71">
        <f>SUMIF('TEST MARKS '!$D$8:$I$8,$H$9,'TEST MARKS '!D35:I35)</f>
        <v>15</v>
      </c>
      <c r="I35" s="71">
        <f>SUMIF('TEST MARKS '!$D$8:$I$8,$I$9,'TEST MARKS '!D35:I35)</f>
        <v>0</v>
      </c>
      <c r="J35" s="72">
        <f t="shared" si="1"/>
        <v>75</v>
      </c>
      <c r="K35" s="118">
        <f t="shared" si="2"/>
        <v>75</v>
      </c>
      <c r="L35" s="118">
        <f t="shared" si="3"/>
        <v>75</v>
      </c>
      <c r="M35" s="118">
        <f t="shared" si="4"/>
        <v>75</v>
      </c>
      <c r="N35" s="118">
        <f t="shared" si="5"/>
        <v>75</v>
      </c>
      <c r="O35" s="118" t="e">
        <f t="shared" si="6"/>
        <v>#DIV/0!</v>
      </c>
      <c r="P35" s="119" t="str">
        <f>IF(J35&lt;'TEST MARKS '!$D$159,"N","Y")</f>
        <v>Y</v>
      </c>
      <c r="Q35" s="119" t="str">
        <f>IF(K35&lt;'TEST MARKS '!$D$159,"N","Y")</f>
        <v>Y</v>
      </c>
      <c r="R35" s="119" t="str">
        <f>IF(L35&lt;'TEST MARKS '!$D$159,"N","Y")</f>
        <v>Y</v>
      </c>
      <c r="S35" s="119" t="str">
        <f>IF(M35&lt;'TEST MARKS '!$D$159,"N","Y")</f>
        <v>Y</v>
      </c>
      <c r="T35" s="119" t="str">
        <f>IF(N35&lt;'TEST MARKS '!$D$159,"N","Y")</f>
        <v>Y</v>
      </c>
      <c r="U35" s="119" t="e">
        <f>IF(O35&lt;'TEST MARKS '!$D$159,"N","Y")</f>
        <v>#DIV/0!</v>
      </c>
    </row>
    <row r="36" spans="1:21" s="116" customFormat="1">
      <c r="A36" s="39">
        <v>27</v>
      </c>
      <c r="B36" s="39" t="str">
        <f>'TEST MARKS '!B36</f>
        <v>CHIRAG S</v>
      </c>
      <c r="C36" s="39" t="str">
        <f>'TEST MARKS '!C36</f>
        <v>1SG15EC027</v>
      </c>
      <c r="D36" s="71">
        <f>SUMIF('TEST MARKS '!$D$8:$I$8,$D$9,'TEST MARKS '!D36:I36)</f>
        <v>17</v>
      </c>
      <c r="E36" s="71">
        <f>SUMIF('TEST MARKS '!$D$8:$I$8,$E$9,'TEST MARKS '!D36:I36)</f>
        <v>17</v>
      </c>
      <c r="F36" s="71">
        <f>SUMIF('TEST MARKS '!$D$8:$I$8,$F$9,'TEST MARKS '!D36:I36)</f>
        <v>17</v>
      </c>
      <c r="G36" s="71">
        <f>SUMIF('TEST MARKS '!$D$8:$I$8,$G$9,'TEST MARKS '!D36:I36)</f>
        <v>17</v>
      </c>
      <c r="H36" s="71">
        <f>SUMIF('TEST MARKS '!$D$8:$I$8,$H$9,'TEST MARKS '!D36:I36)</f>
        <v>17</v>
      </c>
      <c r="I36" s="71">
        <f>SUMIF('TEST MARKS '!$D$8:$I$8,$I$9,'TEST MARKS '!D36:I36)</f>
        <v>0</v>
      </c>
      <c r="J36" s="72">
        <f t="shared" si="1"/>
        <v>85</v>
      </c>
      <c r="K36" s="118">
        <f t="shared" si="2"/>
        <v>85</v>
      </c>
      <c r="L36" s="118">
        <f t="shared" si="3"/>
        <v>85</v>
      </c>
      <c r="M36" s="118">
        <f t="shared" si="4"/>
        <v>85</v>
      </c>
      <c r="N36" s="118">
        <f t="shared" si="5"/>
        <v>85</v>
      </c>
      <c r="O36" s="118" t="e">
        <f t="shared" si="6"/>
        <v>#DIV/0!</v>
      </c>
      <c r="P36" s="119" t="str">
        <f>IF(J36&lt;'TEST MARKS '!$D$159,"N","Y")</f>
        <v>Y</v>
      </c>
      <c r="Q36" s="119" t="str">
        <f>IF(K36&lt;'TEST MARKS '!$D$159,"N","Y")</f>
        <v>Y</v>
      </c>
      <c r="R36" s="119" t="str">
        <f>IF(L36&lt;'TEST MARKS '!$D$159,"N","Y")</f>
        <v>Y</v>
      </c>
      <c r="S36" s="119" t="str">
        <f>IF(M36&lt;'TEST MARKS '!$D$159,"N","Y")</f>
        <v>Y</v>
      </c>
      <c r="T36" s="119" t="str">
        <f>IF(N36&lt;'TEST MARKS '!$D$159,"N","Y")</f>
        <v>Y</v>
      </c>
      <c r="U36" s="119" t="e">
        <f>IF(O36&lt;'TEST MARKS '!$D$159,"N","Y")</f>
        <v>#DIV/0!</v>
      </c>
    </row>
    <row r="37" spans="1:21" s="116" customFormat="1">
      <c r="A37" s="39">
        <v>28</v>
      </c>
      <c r="B37" s="39" t="str">
        <f>'TEST MARKS '!B37</f>
        <v>CHITHRA K</v>
      </c>
      <c r="C37" s="39" t="str">
        <f>'TEST MARKS '!C37</f>
        <v>1SG15EC028</v>
      </c>
      <c r="D37" s="71">
        <f>SUMIF('TEST MARKS '!$D$8:$I$8,$D$9,'TEST MARKS '!D37:I37)</f>
        <v>18</v>
      </c>
      <c r="E37" s="71">
        <f>SUMIF('TEST MARKS '!$D$8:$I$8,$E$9,'TEST MARKS '!D37:I37)</f>
        <v>18</v>
      </c>
      <c r="F37" s="71">
        <f>SUMIF('TEST MARKS '!$D$8:$I$8,$F$9,'TEST MARKS '!D37:I37)</f>
        <v>18</v>
      </c>
      <c r="G37" s="71">
        <f>SUMIF('TEST MARKS '!$D$8:$I$8,$G$9,'TEST MARKS '!D37:I37)</f>
        <v>18</v>
      </c>
      <c r="H37" s="71">
        <f>SUMIF('TEST MARKS '!$D$8:$I$8,$H$9,'TEST MARKS '!D37:I37)</f>
        <v>18</v>
      </c>
      <c r="I37" s="71">
        <f>SUMIF('TEST MARKS '!$D$8:$I$8,$I$9,'TEST MARKS '!D37:I37)</f>
        <v>0</v>
      </c>
      <c r="J37" s="72">
        <f t="shared" si="1"/>
        <v>90</v>
      </c>
      <c r="K37" s="118">
        <f t="shared" si="2"/>
        <v>90</v>
      </c>
      <c r="L37" s="118">
        <f t="shared" si="3"/>
        <v>90</v>
      </c>
      <c r="M37" s="118">
        <f t="shared" si="4"/>
        <v>90</v>
      </c>
      <c r="N37" s="118">
        <f t="shared" si="5"/>
        <v>90</v>
      </c>
      <c r="O37" s="118" t="e">
        <f t="shared" si="6"/>
        <v>#DIV/0!</v>
      </c>
      <c r="P37" s="119" t="str">
        <f>IF(J37&lt;'TEST MARKS '!$D$159,"N","Y")</f>
        <v>Y</v>
      </c>
      <c r="Q37" s="119" t="str">
        <f>IF(K37&lt;'TEST MARKS '!$D$159,"N","Y")</f>
        <v>Y</v>
      </c>
      <c r="R37" s="119" t="str">
        <f>IF(L37&lt;'TEST MARKS '!$D$159,"N","Y")</f>
        <v>Y</v>
      </c>
      <c r="S37" s="119" t="str">
        <f>IF(M37&lt;'TEST MARKS '!$D$159,"N","Y")</f>
        <v>Y</v>
      </c>
      <c r="T37" s="119" t="str">
        <f>IF(N37&lt;'TEST MARKS '!$D$159,"N","Y")</f>
        <v>Y</v>
      </c>
      <c r="U37" s="119" t="e">
        <f>IF(O37&lt;'TEST MARKS '!$D$159,"N","Y")</f>
        <v>#DIV/0!</v>
      </c>
    </row>
    <row r="38" spans="1:21" s="116" customFormat="1">
      <c r="A38" s="39">
        <v>29</v>
      </c>
      <c r="B38" s="39" t="str">
        <f>'TEST MARKS '!B38</f>
        <v>DARSHAN C</v>
      </c>
      <c r="C38" s="39" t="str">
        <f>'TEST MARKS '!C38</f>
        <v>1SG15EC029</v>
      </c>
      <c r="D38" s="71">
        <f>SUMIF('TEST MARKS '!$D$8:$I$8,$D$9,'TEST MARKS '!D38:I38)</f>
        <v>17</v>
      </c>
      <c r="E38" s="71">
        <f>SUMIF('TEST MARKS '!$D$8:$I$8,$E$9,'TEST MARKS '!D38:I38)</f>
        <v>17</v>
      </c>
      <c r="F38" s="71">
        <f>SUMIF('TEST MARKS '!$D$8:$I$8,$F$9,'TEST MARKS '!D38:I38)</f>
        <v>17</v>
      </c>
      <c r="G38" s="71">
        <f>SUMIF('TEST MARKS '!$D$8:$I$8,$G$9,'TEST MARKS '!D38:I38)</f>
        <v>17</v>
      </c>
      <c r="H38" s="71">
        <f>SUMIF('TEST MARKS '!$D$8:$I$8,$H$9,'TEST MARKS '!D38:I38)</f>
        <v>17</v>
      </c>
      <c r="I38" s="71">
        <f>SUMIF('TEST MARKS '!$D$8:$I$8,$I$9,'TEST MARKS '!D38:I38)</f>
        <v>0</v>
      </c>
      <c r="J38" s="72">
        <f t="shared" si="1"/>
        <v>85</v>
      </c>
      <c r="K38" s="118">
        <f t="shared" si="2"/>
        <v>85</v>
      </c>
      <c r="L38" s="118">
        <f t="shared" si="3"/>
        <v>85</v>
      </c>
      <c r="M38" s="118">
        <f t="shared" si="4"/>
        <v>85</v>
      </c>
      <c r="N38" s="118">
        <f t="shared" si="5"/>
        <v>85</v>
      </c>
      <c r="O38" s="118" t="e">
        <f t="shared" si="6"/>
        <v>#DIV/0!</v>
      </c>
      <c r="P38" s="119" t="str">
        <f>IF(J38&lt;'TEST MARKS '!$D$159,"N","Y")</f>
        <v>Y</v>
      </c>
      <c r="Q38" s="119" t="str">
        <f>IF(K38&lt;'TEST MARKS '!$D$159,"N","Y")</f>
        <v>Y</v>
      </c>
      <c r="R38" s="119" t="str">
        <f>IF(L38&lt;'TEST MARKS '!$D$159,"N","Y")</f>
        <v>Y</v>
      </c>
      <c r="S38" s="119" t="str">
        <f>IF(M38&lt;'TEST MARKS '!$D$159,"N","Y")</f>
        <v>Y</v>
      </c>
      <c r="T38" s="119" t="str">
        <f>IF(N38&lt;'TEST MARKS '!$D$159,"N","Y")</f>
        <v>Y</v>
      </c>
      <c r="U38" s="119" t="e">
        <f>IF(O38&lt;'TEST MARKS '!$D$159,"N","Y")</f>
        <v>#DIV/0!</v>
      </c>
    </row>
    <row r="39" spans="1:21" s="116" customFormat="1">
      <c r="A39" s="39">
        <v>30</v>
      </c>
      <c r="B39" s="39" t="str">
        <f>'TEST MARKS '!B39</f>
        <v>DHARMKIRTI KUMAR</v>
      </c>
      <c r="C39" s="39" t="str">
        <f>'TEST MARKS '!C39</f>
        <v>1SG15EC030</v>
      </c>
      <c r="D39" s="71">
        <f>SUMIF('TEST MARKS '!$D$8:$I$8,$D$9,'TEST MARKS '!D39:I39)</f>
        <v>15</v>
      </c>
      <c r="E39" s="71">
        <f>SUMIF('TEST MARKS '!$D$8:$I$8,$E$9,'TEST MARKS '!D39:I39)</f>
        <v>15</v>
      </c>
      <c r="F39" s="71">
        <f>SUMIF('TEST MARKS '!$D$8:$I$8,$F$9,'TEST MARKS '!D39:I39)</f>
        <v>15</v>
      </c>
      <c r="G39" s="71">
        <f>SUMIF('TEST MARKS '!$D$8:$I$8,$G$9,'TEST MARKS '!D39:I39)</f>
        <v>15</v>
      </c>
      <c r="H39" s="71">
        <f>SUMIF('TEST MARKS '!$D$8:$I$8,$H$9,'TEST MARKS '!D39:I39)</f>
        <v>15</v>
      </c>
      <c r="I39" s="71">
        <f>SUMIF('TEST MARKS '!$D$8:$I$8,$I$9,'TEST MARKS '!D39:I39)</f>
        <v>0</v>
      </c>
      <c r="J39" s="72">
        <f t="shared" si="1"/>
        <v>75</v>
      </c>
      <c r="K39" s="118">
        <f t="shared" si="2"/>
        <v>75</v>
      </c>
      <c r="L39" s="118">
        <f t="shared" si="3"/>
        <v>75</v>
      </c>
      <c r="M39" s="118">
        <f t="shared" si="4"/>
        <v>75</v>
      </c>
      <c r="N39" s="118">
        <f t="shared" si="5"/>
        <v>75</v>
      </c>
      <c r="O39" s="118" t="e">
        <f t="shared" si="6"/>
        <v>#DIV/0!</v>
      </c>
      <c r="P39" s="119" t="str">
        <f>IF(J39&lt;'TEST MARKS '!$D$159,"N","Y")</f>
        <v>Y</v>
      </c>
      <c r="Q39" s="119" t="str">
        <f>IF(K39&lt;'TEST MARKS '!$D$159,"N","Y")</f>
        <v>Y</v>
      </c>
      <c r="R39" s="119" t="str">
        <f>IF(L39&lt;'TEST MARKS '!$D$159,"N","Y")</f>
        <v>Y</v>
      </c>
      <c r="S39" s="119" t="str">
        <f>IF(M39&lt;'TEST MARKS '!$D$159,"N","Y")</f>
        <v>Y</v>
      </c>
      <c r="T39" s="119" t="str">
        <f>IF(N39&lt;'TEST MARKS '!$D$159,"N","Y")</f>
        <v>Y</v>
      </c>
      <c r="U39" s="119" t="e">
        <f>IF(O39&lt;'TEST MARKS '!$D$159,"N","Y")</f>
        <v>#DIV/0!</v>
      </c>
    </row>
    <row r="40" spans="1:21" s="116" customFormat="1">
      <c r="A40" s="39">
        <v>31</v>
      </c>
      <c r="B40" s="39" t="str">
        <f>'TEST MARKS '!B40</f>
        <v>DILIP.V</v>
      </c>
      <c r="C40" s="39" t="str">
        <f>'TEST MARKS '!C40</f>
        <v>1SG15EC031</v>
      </c>
      <c r="D40" s="71">
        <f>SUMIF('TEST MARKS '!$D$8:$I$8,$D$9,'TEST MARKS '!D40:I40)</f>
        <v>17</v>
      </c>
      <c r="E40" s="71">
        <f>SUMIF('TEST MARKS '!$D$8:$I$8,$E$9,'TEST MARKS '!D40:I40)</f>
        <v>17</v>
      </c>
      <c r="F40" s="71">
        <f>SUMIF('TEST MARKS '!$D$8:$I$8,$F$9,'TEST MARKS '!D40:I40)</f>
        <v>17</v>
      </c>
      <c r="G40" s="71">
        <f>SUMIF('TEST MARKS '!$D$8:$I$8,$G$9,'TEST MARKS '!D40:I40)</f>
        <v>17</v>
      </c>
      <c r="H40" s="71">
        <f>SUMIF('TEST MARKS '!$D$8:$I$8,$H$9,'TEST MARKS '!D40:I40)</f>
        <v>17</v>
      </c>
      <c r="I40" s="71">
        <f>SUMIF('TEST MARKS '!$D$8:$I$8,$I$9,'TEST MARKS '!D40:I40)</f>
        <v>0</v>
      </c>
      <c r="J40" s="72">
        <f t="shared" si="1"/>
        <v>85</v>
      </c>
      <c r="K40" s="118">
        <f t="shared" si="2"/>
        <v>85</v>
      </c>
      <c r="L40" s="118">
        <f t="shared" si="3"/>
        <v>85</v>
      </c>
      <c r="M40" s="118">
        <f t="shared" si="4"/>
        <v>85</v>
      </c>
      <c r="N40" s="118">
        <f t="shared" si="5"/>
        <v>85</v>
      </c>
      <c r="O40" s="118" t="e">
        <f t="shared" si="6"/>
        <v>#DIV/0!</v>
      </c>
      <c r="P40" s="119" t="str">
        <f>IF(J40&lt;'TEST MARKS '!$D$159,"N","Y")</f>
        <v>Y</v>
      </c>
      <c r="Q40" s="119" t="str">
        <f>IF(K40&lt;'TEST MARKS '!$D$159,"N","Y")</f>
        <v>Y</v>
      </c>
      <c r="R40" s="119" t="str">
        <f>IF(L40&lt;'TEST MARKS '!$D$159,"N","Y")</f>
        <v>Y</v>
      </c>
      <c r="S40" s="119" t="str">
        <f>IF(M40&lt;'TEST MARKS '!$D$159,"N","Y")</f>
        <v>Y</v>
      </c>
      <c r="T40" s="119" t="str">
        <f>IF(N40&lt;'TEST MARKS '!$D$159,"N","Y")</f>
        <v>Y</v>
      </c>
      <c r="U40" s="119" t="e">
        <f>IF(O40&lt;'TEST MARKS '!$D$159,"N","Y")</f>
        <v>#DIV/0!</v>
      </c>
    </row>
    <row r="41" spans="1:21" s="116" customFormat="1">
      <c r="A41" s="39">
        <v>32</v>
      </c>
      <c r="B41" s="39" t="str">
        <f>'TEST MARKS '!B41</f>
        <v>DIVYA B</v>
      </c>
      <c r="C41" s="39" t="str">
        <f>'TEST MARKS '!C41</f>
        <v>1SG15EC032</v>
      </c>
      <c r="D41" s="71">
        <f>SUMIF('TEST MARKS '!$D$8:$I$8,$D$9,'TEST MARKS '!D41:I41)</f>
        <v>19</v>
      </c>
      <c r="E41" s="71">
        <f>SUMIF('TEST MARKS '!$D$8:$I$8,$E$9,'TEST MARKS '!D41:I41)</f>
        <v>19</v>
      </c>
      <c r="F41" s="71">
        <f>SUMIF('TEST MARKS '!$D$8:$I$8,$F$9,'TEST MARKS '!D41:I41)</f>
        <v>19</v>
      </c>
      <c r="G41" s="71">
        <f>SUMIF('TEST MARKS '!$D$8:$I$8,$G$9,'TEST MARKS '!D41:I41)</f>
        <v>19</v>
      </c>
      <c r="H41" s="71">
        <f>SUMIF('TEST MARKS '!$D$8:$I$8,$H$9,'TEST MARKS '!D41:I41)</f>
        <v>19</v>
      </c>
      <c r="I41" s="71">
        <f>SUMIF('TEST MARKS '!$D$8:$I$8,$I$9,'TEST MARKS '!D41:I41)</f>
        <v>0</v>
      </c>
      <c r="J41" s="72">
        <f t="shared" si="1"/>
        <v>95</v>
      </c>
      <c r="K41" s="118">
        <f t="shared" si="2"/>
        <v>95</v>
      </c>
      <c r="L41" s="118">
        <f t="shared" si="3"/>
        <v>95</v>
      </c>
      <c r="M41" s="118">
        <f t="shared" si="4"/>
        <v>95</v>
      </c>
      <c r="N41" s="118">
        <f t="shared" si="5"/>
        <v>95</v>
      </c>
      <c r="O41" s="118" t="e">
        <f t="shared" si="6"/>
        <v>#DIV/0!</v>
      </c>
      <c r="P41" s="119" t="str">
        <f>IF(J41&lt;'TEST MARKS '!$D$159,"N","Y")</f>
        <v>Y</v>
      </c>
      <c r="Q41" s="119" t="str">
        <f>IF(K41&lt;'TEST MARKS '!$D$159,"N","Y")</f>
        <v>Y</v>
      </c>
      <c r="R41" s="119" t="str">
        <f>IF(L41&lt;'TEST MARKS '!$D$159,"N","Y")</f>
        <v>Y</v>
      </c>
      <c r="S41" s="119" t="str">
        <f>IF(M41&lt;'TEST MARKS '!$D$159,"N","Y")</f>
        <v>Y</v>
      </c>
      <c r="T41" s="119" t="str">
        <f>IF(N41&lt;'TEST MARKS '!$D$159,"N","Y")</f>
        <v>Y</v>
      </c>
      <c r="U41" s="119" t="e">
        <f>IF(O41&lt;'TEST MARKS '!$D$159,"N","Y")</f>
        <v>#DIV/0!</v>
      </c>
    </row>
    <row r="42" spans="1:21" s="116" customFormat="1">
      <c r="A42" s="39">
        <v>33</v>
      </c>
      <c r="B42" s="39" t="str">
        <f>'TEST MARKS '!B42</f>
        <v>DIVYA R</v>
      </c>
      <c r="C42" s="39" t="str">
        <f>'TEST MARKS '!C42</f>
        <v>1SG15EC033</v>
      </c>
      <c r="D42" s="71">
        <f>SUMIF('TEST MARKS '!$D$8:$I$8,$D$9,'TEST MARKS '!D42:I42)</f>
        <v>19</v>
      </c>
      <c r="E42" s="71">
        <f>SUMIF('TEST MARKS '!$D$8:$I$8,$E$9,'TEST MARKS '!D42:I42)</f>
        <v>19</v>
      </c>
      <c r="F42" s="71">
        <f>SUMIF('TEST MARKS '!$D$8:$I$8,$F$9,'TEST MARKS '!D42:I42)</f>
        <v>19</v>
      </c>
      <c r="G42" s="71">
        <f>SUMIF('TEST MARKS '!$D$8:$I$8,$G$9,'TEST MARKS '!D42:I42)</f>
        <v>19</v>
      </c>
      <c r="H42" s="71">
        <f>SUMIF('TEST MARKS '!$D$8:$I$8,$H$9,'TEST MARKS '!D42:I42)</f>
        <v>19</v>
      </c>
      <c r="I42" s="71">
        <f>SUMIF('TEST MARKS '!$D$8:$I$8,$I$9,'TEST MARKS '!D42:I42)</f>
        <v>0</v>
      </c>
      <c r="J42" s="72">
        <f t="shared" si="1"/>
        <v>95</v>
      </c>
      <c r="K42" s="118">
        <f t="shared" si="2"/>
        <v>95</v>
      </c>
      <c r="L42" s="118">
        <f t="shared" si="3"/>
        <v>95</v>
      </c>
      <c r="M42" s="118">
        <f t="shared" si="4"/>
        <v>95</v>
      </c>
      <c r="N42" s="118">
        <f t="shared" si="5"/>
        <v>95</v>
      </c>
      <c r="O42" s="118" t="e">
        <f t="shared" si="6"/>
        <v>#DIV/0!</v>
      </c>
      <c r="P42" s="119" t="str">
        <f>IF(J42&lt;'TEST MARKS '!$D$159,"N","Y")</f>
        <v>Y</v>
      </c>
      <c r="Q42" s="119" t="str">
        <f>IF(K42&lt;'TEST MARKS '!$D$159,"N","Y")</f>
        <v>Y</v>
      </c>
      <c r="R42" s="119" t="str">
        <f>IF(L42&lt;'TEST MARKS '!$D$159,"N","Y")</f>
        <v>Y</v>
      </c>
      <c r="S42" s="119" t="str">
        <f>IF(M42&lt;'TEST MARKS '!$D$159,"N","Y")</f>
        <v>Y</v>
      </c>
      <c r="T42" s="119" t="str">
        <f>IF(N42&lt;'TEST MARKS '!$D$159,"N","Y")</f>
        <v>Y</v>
      </c>
      <c r="U42" s="119" t="e">
        <f>IF(O42&lt;'TEST MARKS '!$D$159,"N","Y")</f>
        <v>#DIV/0!</v>
      </c>
    </row>
    <row r="43" spans="1:21" s="116" customFormat="1">
      <c r="A43" s="39">
        <v>34</v>
      </c>
      <c r="B43" s="39" t="str">
        <f>'TEST MARKS '!B43</f>
        <v>GEETHA  M</v>
      </c>
      <c r="C43" s="39" t="str">
        <f>'TEST MARKS '!C43</f>
        <v>1SG15EC034</v>
      </c>
      <c r="D43" s="71">
        <f>SUMIF('TEST MARKS '!$D$8:$I$8,$D$9,'TEST MARKS '!D43:I43)</f>
        <v>18</v>
      </c>
      <c r="E43" s="71">
        <f>SUMIF('TEST MARKS '!$D$8:$I$8,$E$9,'TEST MARKS '!D43:I43)</f>
        <v>18</v>
      </c>
      <c r="F43" s="71">
        <f>SUMIF('TEST MARKS '!$D$8:$I$8,$F$9,'TEST MARKS '!D43:I43)</f>
        <v>18</v>
      </c>
      <c r="G43" s="71">
        <f>SUMIF('TEST MARKS '!$D$8:$I$8,$G$9,'TEST MARKS '!D43:I43)</f>
        <v>18</v>
      </c>
      <c r="H43" s="71">
        <f>SUMIF('TEST MARKS '!$D$8:$I$8,$H$9,'TEST MARKS '!D43:I43)</f>
        <v>18</v>
      </c>
      <c r="I43" s="71">
        <f>SUMIF('TEST MARKS '!$D$8:$I$8,$I$9,'TEST MARKS '!D43:I43)</f>
        <v>0</v>
      </c>
      <c r="J43" s="72">
        <f t="shared" si="1"/>
        <v>90</v>
      </c>
      <c r="K43" s="118">
        <f t="shared" si="2"/>
        <v>90</v>
      </c>
      <c r="L43" s="118">
        <f t="shared" si="3"/>
        <v>90</v>
      </c>
      <c r="M43" s="118">
        <f t="shared" si="4"/>
        <v>90</v>
      </c>
      <c r="N43" s="118">
        <f t="shared" si="5"/>
        <v>90</v>
      </c>
      <c r="O43" s="118" t="e">
        <f t="shared" si="6"/>
        <v>#DIV/0!</v>
      </c>
      <c r="P43" s="119" t="str">
        <f>IF(J43&lt;'TEST MARKS '!$D$159,"N","Y")</f>
        <v>Y</v>
      </c>
      <c r="Q43" s="119" t="str">
        <f>IF(K43&lt;'TEST MARKS '!$D$159,"N","Y")</f>
        <v>Y</v>
      </c>
      <c r="R43" s="119" t="str">
        <f>IF(L43&lt;'TEST MARKS '!$D$159,"N","Y")</f>
        <v>Y</v>
      </c>
      <c r="S43" s="119" t="str">
        <f>IF(M43&lt;'TEST MARKS '!$D$159,"N","Y")</f>
        <v>Y</v>
      </c>
      <c r="T43" s="119" t="str">
        <f>IF(N43&lt;'TEST MARKS '!$D$159,"N","Y")</f>
        <v>Y</v>
      </c>
      <c r="U43" s="119" t="e">
        <f>IF(O43&lt;'TEST MARKS '!$D$159,"N","Y")</f>
        <v>#DIV/0!</v>
      </c>
    </row>
    <row r="44" spans="1:21" s="116" customFormat="1">
      <c r="A44" s="39">
        <v>35</v>
      </c>
      <c r="B44" s="39" t="str">
        <f>'TEST MARKS '!B44</f>
        <v>GIRISH S</v>
      </c>
      <c r="C44" s="39" t="str">
        <f>'TEST MARKS '!C44</f>
        <v>1SG15EC035</v>
      </c>
      <c r="D44" s="71">
        <f>SUMIF('TEST MARKS '!$D$8:$I$8,$D$9,'TEST MARKS '!D44:I44)</f>
        <v>19</v>
      </c>
      <c r="E44" s="71">
        <f>SUMIF('TEST MARKS '!$D$8:$I$8,$E$9,'TEST MARKS '!D44:I44)</f>
        <v>19</v>
      </c>
      <c r="F44" s="71">
        <f>SUMIF('TEST MARKS '!$D$8:$I$8,$F$9,'TEST MARKS '!D44:I44)</f>
        <v>19</v>
      </c>
      <c r="G44" s="71">
        <f>SUMIF('TEST MARKS '!$D$8:$I$8,$G$9,'TEST MARKS '!D44:I44)</f>
        <v>19</v>
      </c>
      <c r="H44" s="71">
        <f>SUMIF('TEST MARKS '!$D$8:$I$8,$H$9,'TEST MARKS '!D44:I44)</f>
        <v>19</v>
      </c>
      <c r="I44" s="71">
        <f>SUMIF('TEST MARKS '!$D$8:$I$8,$I$9,'TEST MARKS '!D44:I44)</f>
        <v>0</v>
      </c>
      <c r="J44" s="72">
        <f t="shared" si="1"/>
        <v>95</v>
      </c>
      <c r="K44" s="118">
        <f t="shared" si="2"/>
        <v>95</v>
      </c>
      <c r="L44" s="118">
        <f t="shared" si="3"/>
        <v>95</v>
      </c>
      <c r="M44" s="118">
        <f t="shared" si="4"/>
        <v>95</v>
      </c>
      <c r="N44" s="118">
        <f t="shared" si="5"/>
        <v>95</v>
      </c>
      <c r="O44" s="118" t="e">
        <f t="shared" si="6"/>
        <v>#DIV/0!</v>
      </c>
      <c r="P44" s="119" t="str">
        <f>IF(J44&lt;'TEST MARKS '!$D$159,"N","Y")</f>
        <v>Y</v>
      </c>
      <c r="Q44" s="119" t="str">
        <f>IF(K44&lt;'TEST MARKS '!$D$159,"N","Y")</f>
        <v>Y</v>
      </c>
      <c r="R44" s="119" t="str">
        <f>IF(L44&lt;'TEST MARKS '!$D$159,"N","Y")</f>
        <v>Y</v>
      </c>
      <c r="S44" s="119" t="str">
        <f>IF(M44&lt;'TEST MARKS '!$D$159,"N","Y")</f>
        <v>Y</v>
      </c>
      <c r="T44" s="119" t="str">
        <f>IF(N44&lt;'TEST MARKS '!$D$159,"N","Y")</f>
        <v>Y</v>
      </c>
      <c r="U44" s="119" t="e">
        <f>IF(O44&lt;'TEST MARKS '!$D$159,"N","Y")</f>
        <v>#DIV/0!</v>
      </c>
    </row>
    <row r="45" spans="1:21" s="116" customFormat="1">
      <c r="A45" s="39">
        <v>36</v>
      </c>
      <c r="B45" s="39" t="str">
        <f>'TEST MARKS '!B45</f>
        <v>GOUTHAM M</v>
      </c>
      <c r="C45" s="39" t="str">
        <f>'TEST MARKS '!C45</f>
        <v>1SG15EC036</v>
      </c>
      <c r="D45" s="71">
        <f>SUMIF('TEST MARKS '!$D$8:$I$8,$D$9,'TEST MARKS '!D45:I45)</f>
        <v>17</v>
      </c>
      <c r="E45" s="71">
        <f>SUMIF('TEST MARKS '!$D$8:$I$8,$E$9,'TEST MARKS '!D45:I45)</f>
        <v>17</v>
      </c>
      <c r="F45" s="71">
        <f>SUMIF('TEST MARKS '!$D$8:$I$8,$F$9,'TEST MARKS '!D45:I45)</f>
        <v>17</v>
      </c>
      <c r="G45" s="71">
        <f>SUMIF('TEST MARKS '!$D$8:$I$8,$G$9,'TEST MARKS '!D45:I45)</f>
        <v>17</v>
      </c>
      <c r="H45" s="71">
        <f>SUMIF('TEST MARKS '!$D$8:$I$8,$H$9,'TEST MARKS '!D45:I45)</f>
        <v>17</v>
      </c>
      <c r="I45" s="71">
        <f>SUMIF('TEST MARKS '!$D$8:$I$8,$I$9,'TEST MARKS '!D45:I45)</f>
        <v>0</v>
      </c>
      <c r="J45" s="72">
        <f t="shared" si="1"/>
        <v>85</v>
      </c>
      <c r="K45" s="118">
        <f t="shared" si="2"/>
        <v>85</v>
      </c>
      <c r="L45" s="118">
        <f t="shared" si="3"/>
        <v>85</v>
      </c>
      <c r="M45" s="118">
        <f t="shared" si="4"/>
        <v>85</v>
      </c>
      <c r="N45" s="118">
        <f t="shared" si="5"/>
        <v>85</v>
      </c>
      <c r="O45" s="118" t="e">
        <f t="shared" si="6"/>
        <v>#DIV/0!</v>
      </c>
      <c r="P45" s="119" t="str">
        <f>IF(J45&lt;'TEST MARKS '!$D$159,"N","Y")</f>
        <v>Y</v>
      </c>
      <c r="Q45" s="119" t="str">
        <f>IF(K45&lt;'TEST MARKS '!$D$159,"N","Y")</f>
        <v>Y</v>
      </c>
      <c r="R45" s="119" t="str">
        <f>IF(L45&lt;'TEST MARKS '!$D$159,"N","Y")</f>
        <v>Y</v>
      </c>
      <c r="S45" s="119" t="str">
        <f>IF(M45&lt;'TEST MARKS '!$D$159,"N","Y")</f>
        <v>Y</v>
      </c>
      <c r="T45" s="119" t="str">
        <f>IF(N45&lt;'TEST MARKS '!$D$159,"N","Y")</f>
        <v>Y</v>
      </c>
      <c r="U45" s="119" t="e">
        <f>IF(O45&lt;'TEST MARKS '!$D$159,"N","Y")</f>
        <v>#DIV/0!</v>
      </c>
    </row>
    <row r="46" spans="1:21" s="116" customFormat="1">
      <c r="A46" s="39">
        <v>37</v>
      </c>
      <c r="B46" s="39" t="str">
        <f>'TEST MARKS '!B46</f>
        <v>HARISH C</v>
      </c>
      <c r="C46" s="39" t="str">
        <f>'TEST MARKS '!C46</f>
        <v>1SG15EC037</v>
      </c>
      <c r="D46" s="71">
        <f>SUMIF('TEST MARKS '!$D$8:$I$8,$D$9,'TEST MARKS '!D46:I46)</f>
        <v>19</v>
      </c>
      <c r="E46" s="71">
        <f>SUMIF('TEST MARKS '!$D$8:$I$8,$E$9,'TEST MARKS '!D46:I46)</f>
        <v>19</v>
      </c>
      <c r="F46" s="71">
        <f>SUMIF('TEST MARKS '!$D$8:$I$8,$F$9,'TEST MARKS '!D46:I46)</f>
        <v>19</v>
      </c>
      <c r="G46" s="71">
        <f>SUMIF('TEST MARKS '!$D$8:$I$8,$G$9,'TEST MARKS '!D46:I46)</f>
        <v>19</v>
      </c>
      <c r="H46" s="71">
        <f>SUMIF('TEST MARKS '!$D$8:$I$8,$H$9,'TEST MARKS '!D46:I46)</f>
        <v>19</v>
      </c>
      <c r="I46" s="71">
        <f>SUMIF('TEST MARKS '!$D$8:$I$8,$I$9,'TEST MARKS '!D46:I46)</f>
        <v>0</v>
      </c>
      <c r="J46" s="72">
        <f t="shared" si="1"/>
        <v>95</v>
      </c>
      <c r="K46" s="118">
        <f t="shared" si="2"/>
        <v>95</v>
      </c>
      <c r="L46" s="118">
        <f t="shared" si="3"/>
        <v>95</v>
      </c>
      <c r="M46" s="118">
        <f t="shared" si="4"/>
        <v>95</v>
      </c>
      <c r="N46" s="118">
        <f t="shared" si="5"/>
        <v>95</v>
      </c>
      <c r="O46" s="118" t="e">
        <f t="shared" si="6"/>
        <v>#DIV/0!</v>
      </c>
      <c r="P46" s="119" t="str">
        <f>IF(J46&lt;'TEST MARKS '!$D$159,"N","Y")</f>
        <v>Y</v>
      </c>
      <c r="Q46" s="119" t="str">
        <f>IF(K46&lt;'TEST MARKS '!$D$159,"N","Y")</f>
        <v>Y</v>
      </c>
      <c r="R46" s="119" t="str">
        <f>IF(L46&lt;'TEST MARKS '!$D$159,"N","Y")</f>
        <v>Y</v>
      </c>
      <c r="S46" s="119" t="str">
        <f>IF(M46&lt;'TEST MARKS '!$D$159,"N","Y")</f>
        <v>Y</v>
      </c>
      <c r="T46" s="119" t="str">
        <f>IF(N46&lt;'TEST MARKS '!$D$159,"N","Y")</f>
        <v>Y</v>
      </c>
      <c r="U46" s="119" t="e">
        <f>IF(O46&lt;'TEST MARKS '!$D$159,"N","Y")</f>
        <v>#DIV/0!</v>
      </c>
    </row>
    <row r="47" spans="1:21" s="116" customFormat="1">
      <c r="A47" s="39">
        <v>38</v>
      </c>
      <c r="B47" s="39" t="str">
        <f>'TEST MARKS '!B47</f>
        <v>HARSHA K B</v>
      </c>
      <c r="C47" s="39" t="str">
        <f>'TEST MARKS '!C47</f>
        <v>1SG15EC038</v>
      </c>
      <c r="D47" s="71">
        <f>SUMIF('TEST MARKS '!$D$8:$I$8,$D$9,'TEST MARKS '!D47:I47)</f>
        <v>20</v>
      </c>
      <c r="E47" s="71">
        <f>SUMIF('TEST MARKS '!$D$8:$I$8,$E$9,'TEST MARKS '!D47:I47)</f>
        <v>20</v>
      </c>
      <c r="F47" s="71">
        <f>SUMIF('TEST MARKS '!$D$8:$I$8,$F$9,'TEST MARKS '!D47:I47)</f>
        <v>20</v>
      </c>
      <c r="G47" s="71">
        <f>SUMIF('TEST MARKS '!$D$8:$I$8,$G$9,'TEST MARKS '!D47:I47)</f>
        <v>20</v>
      </c>
      <c r="H47" s="71">
        <f>SUMIF('TEST MARKS '!$D$8:$I$8,$H$9,'TEST MARKS '!D47:I47)</f>
        <v>20</v>
      </c>
      <c r="I47" s="71">
        <f>SUMIF('TEST MARKS '!$D$8:$I$8,$I$9,'TEST MARKS '!D47:I47)</f>
        <v>0</v>
      </c>
      <c r="J47" s="72">
        <f t="shared" si="1"/>
        <v>100</v>
      </c>
      <c r="K47" s="118">
        <f t="shared" si="2"/>
        <v>100</v>
      </c>
      <c r="L47" s="118">
        <f t="shared" si="3"/>
        <v>100</v>
      </c>
      <c r="M47" s="118">
        <f t="shared" si="4"/>
        <v>100</v>
      </c>
      <c r="N47" s="118">
        <f t="shared" si="5"/>
        <v>100</v>
      </c>
      <c r="O47" s="118" t="e">
        <f t="shared" si="6"/>
        <v>#DIV/0!</v>
      </c>
      <c r="P47" s="119" t="str">
        <f>IF(J47&lt;'TEST MARKS '!$D$159,"N","Y")</f>
        <v>Y</v>
      </c>
      <c r="Q47" s="119" t="str">
        <f>IF(K47&lt;'TEST MARKS '!$D$159,"N","Y")</f>
        <v>Y</v>
      </c>
      <c r="R47" s="119" t="str">
        <f>IF(L47&lt;'TEST MARKS '!$D$159,"N","Y")</f>
        <v>Y</v>
      </c>
      <c r="S47" s="119" t="str">
        <f>IF(M47&lt;'TEST MARKS '!$D$159,"N","Y")</f>
        <v>Y</v>
      </c>
      <c r="T47" s="119" t="str">
        <f>IF(N47&lt;'TEST MARKS '!$D$159,"N","Y")</f>
        <v>Y</v>
      </c>
      <c r="U47" s="119" t="e">
        <f>IF(O47&lt;'TEST MARKS '!$D$159,"N","Y")</f>
        <v>#DIV/0!</v>
      </c>
    </row>
    <row r="48" spans="1:21" s="116" customFormat="1">
      <c r="A48" s="39">
        <v>39</v>
      </c>
      <c r="B48" s="39" t="str">
        <f>'TEST MARKS '!B48</f>
        <v>HARSHITHA L</v>
      </c>
      <c r="C48" s="39" t="str">
        <f>'TEST MARKS '!C48</f>
        <v>1SG15EC039</v>
      </c>
      <c r="D48" s="71">
        <f>SUMIF('TEST MARKS '!$D$8:$I$8,$D$9,'TEST MARKS '!D48:I48)</f>
        <v>16</v>
      </c>
      <c r="E48" s="71">
        <f>SUMIF('TEST MARKS '!$D$8:$I$8,$E$9,'TEST MARKS '!D48:I48)</f>
        <v>16</v>
      </c>
      <c r="F48" s="71">
        <f>SUMIF('TEST MARKS '!$D$8:$I$8,$F$9,'TEST MARKS '!D48:I48)</f>
        <v>16</v>
      </c>
      <c r="G48" s="71">
        <f>SUMIF('TEST MARKS '!$D$8:$I$8,$G$9,'TEST MARKS '!D48:I48)</f>
        <v>16</v>
      </c>
      <c r="H48" s="71">
        <f>SUMIF('TEST MARKS '!$D$8:$I$8,$H$9,'TEST MARKS '!D48:I48)</f>
        <v>16</v>
      </c>
      <c r="I48" s="71">
        <f>SUMIF('TEST MARKS '!$D$8:$I$8,$I$9,'TEST MARKS '!D48:I48)</f>
        <v>0</v>
      </c>
      <c r="J48" s="72">
        <f t="shared" si="1"/>
        <v>80</v>
      </c>
      <c r="K48" s="118">
        <f t="shared" si="2"/>
        <v>80</v>
      </c>
      <c r="L48" s="118">
        <f t="shared" si="3"/>
        <v>80</v>
      </c>
      <c r="M48" s="118">
        <f t="shared" si="4"/>
        <v>80</v>
      </c>
      <c r="N48" s="118">
        <f t="shared" si="5"/>
        <v>80</v>
      </c>
      <c r="O48" s="118" t="e">
        <f t="shared" si="6"/>
        <v>#DIV/0!</v>
      </c>
      <c r="P48" s="119" t="str">
        <f>IF(J48&lt;'TEST MARKS '!$D$159,"N","Y")</f>
        <v>Y</v>
      </c>
      <c r="Q48" s="119" t="str">
        <f>IF(K48&lt;'TEST MARKS '!$D$159,"N","Y")</f>
        <v>Y</v>
      </c>
      <c r="R48" s="119" t="str">
        <f>IF(L48&lt;'TEST MARKS '!$D$159,"N","Y")</f>
        <v>Y</v>
      </c>
      <c r="S48" s="119" t="str">
        <f>IF(M48&lt;'TEST MARKS '!$D$159,"N","Y")</f>
        <v>Y</v>
      </c>
      <c r="T48" s="119" t="str">
        <f>IF(N48&lt;'TEST MARKS '!$D$159,"N","Y")</f>
        <v>Y</v>
      </c>
      <c r="U48" s="119" t="e">
        <f>IF(O48&lt;'TEST MARKS '!$D$159,"N","Y")</f>
        <v>#DIV/0!</v>
      </c>
    </row>
    <row r="49" spans="1:21" s="116" customFormat="1">
      <c r="A49" s="39">
        <v>40</v>
      </c>
      <c r="B49" s="39" t="str">
        <f>'TEST MARKS '!B49</f>
        <v>HIMANSHU SHEKHAR</v>
      </c>
      <c r="C49" s="39" t="str">
        <f>'TEST MARKS '!C49</f>
        <v>1SG15EC040</v>
      </c>
      <c r="D49" s="71">
        <f>SUMIF('TEST MARKS '!$D$8:$I$8,$D$9,'TEST MARKS '!D49:I49)</f>
        <v>15</v>
      </c>
      <c r="E49" s="71">
        <f>SUMIF('TEST MARKS '!$D$8:$I$8,$E$9,'TEST MARKS '!D49:I49)</f>
        <v>15</v>
      </c>
      <c r="F49" s="71">
        <f>SUMIF('TEST MARKS '!$D$8:$I$8,$F$9,'TEST MARKS '!D49:I49)</f>
        <v>15</v>
      </c>
      <c r="G49" s="71">
        <f>SUMIF('TEST MARKS '!$D$8:$I$8,$G$9,'TEST MARKS '!D49:I49)</f>
        <v>15</v>
      </c>
      <c r="H49" s="71">
        <f>SUMIF('TEST MARKS '!$D$8:$I$8,$H$9,'TEST MARKS '!D49:I49)</f>
        <v>15</v>
      </c>
      <c r="I49" s="71">
        <f>SUMIF('TEST MARKS '!$D$8:$I$8,$I$9,'TEST MARKS '!D49:I49)</f>
        <v>0</v>
      </c>
      <c r="J49" s="72">
        <f t="shared" si="1"/>
        <v>75</v>
      </c>
      <c r="K49" s="118">
        <f t="shared" si="2"/>
        <v>75</v>
      </c>
      <c r="L49" s="118">
        <f t="shared" si="3"/>
        <v>75</v>
      </c>
      <c r="M49" s="118">
        <f t="shared" si="4"/>
        <v>75</v>
      </c>
      <c r="N49" s="118">
        <f t="shared" si="5"/>
        <v>75</v>
      </c>
      <c r="O49" s="118" t="e">
        <f t="shared" si="6"/>
        <v>#DIV/0!</v>
      </c>
      <c r="P49" s="119" t="str">
        <f>IF(J49&lt;'TEST MARKS '!$D$159,"N","Y")</f>
        <v>Y</v>
      </c>
      <c r="Q49" s="119" t="str">
        <f>IF(K49&lt;'TEST MARKS '!$D$159,"N","Y")</f>
        <v>Y</v>
      </c>
      <c r="R49" s="119" t="str">
        <f>IF(L49&lt;'TEST MARKS '!$D$159,"N","Y")</f>
        <v>Y</v>
      </c>
      <c r="S49" s="119" t="str">
        <f>IF(M49&lt;'TEST MARKS '!$D$159,"N","Y")</f>
        <v>Y</v>
      </c>
      <c r="T49" s="119" t="str">
        <f>IF(N49&lt;'TEST MARKS '!$D$159,"N","Y")</f>
        <v>Y</v>
      </c>
      <c r="U49" s="119" t="e">
        <f>IF(O49&lt;'TEST MARKS '!$D$159,"N","Y")</f>
        <v>#DIV/0!</v>
      </c>
    </row>
    <row r="50" spans="1:21" s="116" customFormat="1">
      <c r="A50" s="39">
        <v>41</v>
      </c>
      <c r="B50" s="39" t="str">
        <f>'TEST MARKS '!B50</f>
        <v>HIMANSHU TIWARI</v>
      </c>
      <c r="C50" s="39" t="str">
        <f>'TEST MARKS '!C50</f>
        <v>1SG15EC041</v>
      </c>
      <c r="D50" s="71">
        <f>SUMIF('TEST MARKS '!$D$8:$I$8,$D$9,'TEST MARKS '!D50:I50)</f>
        <v>19</v>
      </c>
      <c r="E50" s="71">
        <f>SUMIF('TEST MARKS '!$D$8:$I$8,$E$9,'TEST MARKS '!D50:I50)</f>
        <v>19</v>
      </c>
      <c r="F50" s="71">
        <f>SUMIF('TEST MARKS '!$D$8:$I$8,$F$9,'TEST MARKS '!D50:I50)</f>
        <v>19</v>
      </c>
      <c r="G50" s="71">
        <f>SUMIF('TEST MARKS '!$D$8:$I$8,$G$9,'TEST MARKS '!D50:I50)</f>
        <v>19</v>
      </c>
      <c r="H50" s="71">
        <f>SUMIF('TEST MARKS '!$D$8:$I$8,$H$9,'TEST MARKS '!D50:I50)</f>
        <v>19</v>
      </c>
      <c r="I50" s="71">
        <f>SUMIF('TEST MARKS '!$D$8:$I$8,$I$9,'TEST MARKS '!D50:I50)</f>
        <v>0</v>
      </c>
      <c r="J50" s="72">
        <f t="shared" si="1"/>
        <v>95</v>
      </c>
      <c r="K50" s="118">
        <f t="shared" si="2"/>
        <v>95</v>
      </c>
      <c r="L50" s="118">
        <f t="shared" si="3"/>
        <v>95</v>
      </c>
      <c r="M50" s="118">
        <f t="shared" si="4"/>
        <v>95</v>
      </c>
      <c r="N50" s="118">
        <f t="shared" si="5"/>
        <v>95</v>
      </c>
      <c r="O50" s="118" t="e">
        <f t="shared" si="6"/>
        <v>#DIV/0!</v>
      </c>
      <c r="P50" s="119" t="str">
        <f>IF(J50&lt;'TEST MARKS '!$D$159,"N","Y")</f>
        <v>Y</v>
      </c>
      <c r="Q50" s="119" t="str">
        <f>IF(K50&lt;'TEST MARKS '!$D$159,"N","Y")</f>
        <v>Y</v>
      </c>
      <c r="R50" s="119" t="str">
        <f>IF(L50&lt;'TEST MARKS '!$D$159,"N","Y")</f>
        <v>Y</v>
      </c>
      <c r="S50" s="119" t="str">
        <f>IF(M50&lt;'TEST MARKS '!$D$159,"N","Y")</f>
        <v>Y</v>
      </c>
      <c r="T50" s="119" t="str">
        <f>IF(N50&lt;'TEST MARKS '!$D$159,"N","Y")</f>
        <v>Y</v>
      </c>
      <c r="U50" s="119" t="e">
        <f>IF(O50&lt;'TEST MARKS '!$D$159,"N","Y")</f>
        <v>#DIV/0!</v>
      </c>
    </row>
    <row r="51" spans="1:21" s="116" customFormat="1">
      <c r="A51" s="39">
        <v>42</v>
      </c>
      <c r="B51" s="39" t="str">
        <f>'TEST MARKS '!B51</f>
        <v>AKSHAYA K</v>
      </c>
      <c r="C51" s="39" t="str">
        <f>'TEST MARKS '!C51</f>
        <v>1SG15EC042</v>
      </c>
      <c r="D51" s="71">
        <f>SUMIF('TEST MARKS '!$D$8:$I$8,$D$9,'TEST MARKS '!D51:I51)</f>
        <v>16</v>
      </c>
      <c r="E51" s="71">
        <f>SUMIF('TEST MARKS '!$D$8:$I$8,$E$9,'TEST MARKS '!D51:I51)</f>
        <v>16</v>
      </c>
      <c r="F51" s="71">
        <f>SUMIF('TEST MARKS '!$D$8:$I$8,$F$9,'TEST MARKS '!D51:I51)</f>
        <v>16</v>
      </c>
      <c r="G51" s="71">
        <f>SUMIF('TEST MARKS '!$D$8:$I$8,$G$9,'TEST MARKS '!D51:I51)</f>
        <v>16</v>
      </c>
      <c r="H51" s="71">
        <f>SUMIF('TEST MARKS '!$D$8:$I$8,$H$9,'TEST MARKS '!D51:I51)</f>
        <v>16</v>
      </c>
      <c r="I51" s="71">
        <f>SUMIF('TEST MARKS '!$D$8:$I$8,$I$9,'TEST MARKS '!D51:I51)</f>
        <v>0</v>
      </c>
      <c r="J51" s="72">
        <f t="shared" si="1"/>
        <v>80</v>
      </c>
      <c r="K51" s="118">
        <f t="shared" si="2"/>
        <v>80</v>
      </c>
      <c r="L51" s="118">
        <f t="shared" si="3"/>
        <v>80</v>
      </c>
      <c r="M51" s="118">
        <f t="shared" si="4"/>
        <v>80</v>
      </c>
      <c r="N51" s="118">
        <f t="shared" si="5"/>
        <v>80</v>
      </c>
      <c r="O51" s="118" t="e">
        <f t="shared" si="6"/>
        <v>#DIV/0!</v>
      </c>
      <c r="P51" s="119" t="str">
        <f>IF(J51&lt;'TEST MARKS '!$D$159,"N","Y")</f>
        <v>Y</v>
      </c>
      <c r="Q51" s="119" t="str">
        <f>IF(K51&lt;'TEST MARKS '!$D$159,"N","Y")</f>
        <v>Y</v>
      </c>
      <c r="R51" s="119" t="str">
        <f>IF(L51&lt;'TEST MARKS '!$D$159,"N","Y")</f>
        <v>Y</v>
      </c>
      <c r="S51" s="119" t="str">
        <f>IF(M51&lt;'TEST MARKS '!$D$159,"N","Y")</f>
        <v>Y</v>
      </c>
      <c r="T51" s="119" t="str">
        <f>IF(N51&lt;'TEST MARKS '!$D$159,"N","Y")</f>
        <v>Y</v>
      </c>
      <c r="U51" s="119" t="e">
        <f>IF(O51&lt;'TEST MARKS '!$D$159,"N","Y")</f>
        <v>#DIV/0!</v>
      </c>
    </row>
    <row r="52" spans="1:21" s="116" customFormat="1">
      <c r="A52" s="39">
        <v>43</v>
      </c>
      <c r="B52" s="39" t="str">
        <f>'TEST MARKS '!B52</f>
        <v>KANAKA LAKSHMI A</v>
      </c>
      <c r="C52" s="39" t="str">
        <f>'TEST MARKS '!C52</f>
        <v>1SG15EC043</v>
      </c>
      <c r="D52" s="71">
        <f>SUMIF('TEST MARKS '!$D$8:$I$8,$D$9,'TEST MARKS '!D52:I52)</f>
        <v>18</v>
      </c>
      <c r="E52" s="71">
        <f>SUMIF('TEST MARKS '!$D$8:$I$8,$E$9,'TEST MARKS '!D52:I52)</f>
        <v>18</v>
      </c>
      <c r="F52" s="71">
        <f>SUMIF('TEST MARKS '!$D$8:$I$8,$F$9,'TEST MARKS '!D52:I52)</f>
        <v>18</v>
      </c>
      <c r="G52" s="71">
        <f>SUMIF('TEST MARKS '!$D$8:$I$8,$G$9,'TEST MARKS '!D52:I52)</f>
        <v>18</v>
      </c>
      <c r="H52" s="71">
        <f>SUMIF('TEST MARKS '!$D$8:$I$8,$H$9,'TEST MARKS '!D52:I52)</f>
        <v>18</v>
      </c>
      <c r="I52" s="71">
        <f>SUMIF('TEST MARKS '!$D$8:$I$8,$I$9,'TEST MARKS '!D52:I52)</f>
        <v>0</v>
      </c>
      <c r="J52" s="72">
        <f t="shared" si="1"/>
        <v>90</v>
      </c>
      <c r="K52" s="118">
        <f t="shared" si="2"/>
        <v>90</v>
      </c>
      <c r="L52" s="118">
        <f t="shared" si="3"/>
        <v>90</v>
      </c>
      <c r="M52" s="118">
        <f t="shared" si="4"/>
        <v>90</v>
      </c>
      <c r="N52" s="118">
        <f t="shared" si="5"/>
        <v>90</v>
      </c>
      <c r="O52" s="118" t="e">
        <f t="shared" si="6"/>
        <v>#DIV/0!</v>
      </c>
      <c r="P52" s="119" t="str">
        <f>IF(J52&lt;'TEST MARKS '!$D$159,"N","Y")</f>
        <v>Y</v>
      </c>
      <c r="Q52" s="119" t="str">
        <f>IF(K52&lt;'TEST MARKS '!$D$159,"N","Y")</f>
        <v>Y</v>
      </c>
      <c r="R52" s="119" t="str">
        <f>IF(L52&lt;'TEST MARKS '!$D$159,"N","Y")</f>
        <v>Y</v>
      </c>
      <c r="S52" s="119" t="str">
        <f>IF(M52&lt;'TEST MARKS '!$D$159,"N","Y")</f>
        <v>Y</v>
      </c>
      <c r="T52" s="119" t="str">
        <f>IF(N52&lt;'TEST MARKS '!$D$159,"N","Y")</f>
        <v>Y</v>
      </c>
      <c r="U52" s="119" t="e">
        <f>IF(O52&lt;'TEST MARKS '!$D$159,"N","Y")</f>
        <v>#DIV/0!</v>
      </c>
    </row>
    <row r="53" spans="1:21" s="116" customFormat="1">
      <c r="A53" s="39">
        <v>44</v>
      </c>
      <c r="B53" s="39" t="str">
        <f>'TEST MARKS '!B53</f>
        <v>KANNIKA HEGDE</v>
      </c>
      <c r="C53" s="39" t="str">
        <f>'TEST MARKS '!C53</f>
        <v>1SG15EC044</v>
      </c>
      <c r="D53" s="71">
        <f>SUMIF('TEST MARKS '!$D$8:$I$8,$D$9,'TEST MARKS '!D53:I53)</f>
        <v>19</v>
      </c>
      <c r="E53" s="71">
        <f>SUMIF('TEST MARKS '!$D$8:$I$8,$E$9,'TEST MARKS '!D53:I53)</f>
        <v>19</v>
      </c>
      <c r="F53" s="71">
        <f>SUMIF('TEST MARKS '!$D$8:$I$8,$F$9,'TEST MARKS '!D53:I53)</f>
        <v>19</v>
      </c>
      <c r="G53" s="71">
        <f>SUMIF('TEST MARKS '!$D$8:$I$8,$G$9,'TEST MARKS '!D53:I53)</f>
        <v>19</v>
      </c>
      <c r="H53" s="71">
        <f>SUMIF('TEST MARKS '!$D$8:$I$8,$H$9,'TEST MARKS '!D53:I53)</f>
        <v>19</v>
      </c>
      <c r="I53" s="71">
        <f>SUMIF('TEST MARKS '!$D$8:$I$8,$I$9,'TEST MARKS '!D53:I53)</f>
        <v>0</v>
      </c>
      <c r="J53" s="72">
        <f t="shared" si="1"/>
        <v>95</v>
      </c>
      <c r="K53" s="118">
        <f t="shared" si="2"/>
        <v>95</v>
      </c>
      <c r="L53" s="118">
        <f t="shared" si="3"/>
        <v>95</v>
      </c>
      <c r="M53" s="118">
        <f t="shared" si="4"/>
        <v>95</v>
      </c>
      <c r="N53" s="118">
        <f t="shared" si="5"/>
        <v>95</v>
      </c>
      <c r="O53" s="118" t="e">
        <f t="shared" si="6"/>
        <v>#DIV/0!</v>
      </c>
      <c r="P53" s="119" t="str">
        <f>IF(J53&lt;'TEST MARKS '!$D$159,"N","Y")</f>
        <v>Y</v>
      </c>
      <c r="Q53" s="119" t="str">
        <f>IF(K53&lt;'TEST MARKS '!$D$159,"N","Y")</f>
        <v>Y</v>
      </c>
      <c r="R53" s="119" t="str">
        <f>IF(L53&lt;'TEST MARKS '!$D$159,"N","Y")</f>
        <v>Y</v>
      </c>
      <c r="S53" s="119" t="str">
        <f>IF(M53&lt;'TEST MARKS '!$D$159,"N","Y")</f>
        <v>Y</v>
      </c>
      <c r="T53" s="119" t="str">
        <f>IF(N53&lt;'TEST MARKS '!$D$159,"N","Y")</f>
        <v>Y</v>
      </c>
      <c r="U53" s="119" t="e">
        <f>IF(O53&lt;'TEST MARKS '!$D$159,"N","Y")</f>
        <v>#DIV/0!</v>
      </c>
    </row>
    <row r="54" spans="1:21" s="116" customFormat="1">
      <c r="A54" s="39">
        <v>45</v>
      </c>
      <c r="B54" s="39" t="str">
        <f>'TEST MARKS '!B54</f>
        <v>KARTHIK K</v>
      </c>
      <c r="C54" s="39" t="str">
        <f>'TEST MARKS '!C54</f>
        <v>1SG15EC045</v>
      </c>
      <c r="D54" s="71">
        <f>SUMIF('TEST MARKS '!$D$8:$I$8,$D$9,'TEST MARKS '!D54:I54)</f>
        <v>19</v>
      </c>
      <c r="E54" s="71">
        <f>SUMIF('TEST MARKS '!$D$8:$I$8,$E$9,'TEST MARKS '!D54:I54)</f>
        <v>19</v>
      </c>
      <c r="F54" s="71">
        <f>SUMIF('TEST MARKS '!$D$8:$I$8,$F$9,'TEST MARKS '!D54:I54)</f>
        <v>19</v>
      </c>
      <c r="G54" s="71">
        <f>SUMIF('TEST MARKS '!$D$8:$I$8,$G$9,'TEST MARKS '!D54:I54)</f>
        <v>19</v>
      </c>
      <c r="H54" s="71">
        <f>SUMIF('TEST MARKS '!$D$8:$I$8,$H$9,'TEST MARKS '!D54:I54)</f>
        <v>19</v>
      </c>
      <c r="I54" s="71">
        <f>SUMIF('TEST MARKS '!$D$8:$I$8,$I$9,'TEST MARKS '!D54:I54)</f>
        <v>0</v>
      </c>
      <c r="J54" s="72">
        <f t="shared" si="1"/>
        <v>95</v>
      </c>
      <c r="K54" s="118">
        <f t="shared" si="2"/>
        <v>95</v>
      </c>
      <c r="L54" s="118">
        <f t="shared" si="3"/>
        <v>95</v>
      </c>
      <c r="M54" s="118">
        <f t="shared" si="4"/>
        <v>95</v>
      </c>
      <c r="N54" s="118">
        <f t="shared" si="5"/>
        <v>95</v>
      </c>
      <c r="O54" s="118" t="e">
        <f t="shared" si="6"/>
        <v>#DIV/0!</v>
      </c>
      <c r="P54" s="119" t="str">
        <f>IF(J54&lt;'TEST MARKS '!$D$159,"N","Y")</f>
        <v>Y</v>
      </c>
      <c r="Q54" s="119" t="str">
        <f>IF(K54&lt;'TEST MARKS '!$D$159,"N","Y")</f>
        <v>Y</v>
      </c>
      <c r="R54" s="119" t="str">
        <f>IF(L54&lt;'TEST MARKS '!$D$159,"N","Y")</f>
        <v>Y</v>
      </c>
      <c r="S54" s="119" t="str">
        <f>IF(M54&lt;'TEST MARKS '!$D$159,"N","Y")</f>
        <v>Y</v>
      </c>
      <c r="T54" s="119" t="str">
        <f>IF(N54&lt;'TEST MARKS '!$D$159,"N","Y")</f>
        <v>Y</v>
      </c>
      <c r="U54" s="119" t="e">
        <f>IF(O54&lt;'TEST MARKS '!$D$159,"N","Y")</f>
        <v>#DIV/0!</v>
      </c>
    </row>
    <row r="55" spans="1:21" s="116" customFormat="1">
      <c r="A55" s="39">
        <v>46</v>
      </c>
      <c r="B55" s="39" t="str">
        <f>'TEST MARKS '!B55</f>
        <v>KAVYASHREE G S</v>
      </c>
      <c r="C55" s="39" t="str">
        <f>'TEST MARKS '!C55</f>
        <v>1SG15EC046</v>
      </c>
      <c r="D55" s="71">
        <f>SUMIF('TEST MARKS '!$D$8:$I$8,$D$9,'TEST MARKS '!D55:I55)</f>
        <v>19</v>
      </c>
      <c r="E55" s="71">
        <f>SUMIF('TEST MARKS '!$D$8:$I$8,$E$9,'TEST MARKS '!D55:I55)</f>
        <v>19</v>
      </c>
      <c r="F55" s="71">
        <f>SUMIF('TEST MARKS '!$D$8:$I$8,$F$9,'TEST MARKS '!D55:I55)</f>
        <v>19</v>
      </c>
      <c r="G55" s="71">
        <f>SUMIF('TEST MARKS '!$D$8:$I$8,$G$9,'TEST MARKS '!D55:I55)</f>
        <v>19</v>
      </c>
      <c r="H55" s="71">
        <f>SUMIF('TEST MARKS '!$D$8:$I$8,$H$9,'TEST MARKS '!D55:I55)</f>
        <v>19</v>
      </c>
      <c r="I55" s="71">
        <f>SUMIF('TEST MARKS '!$D$8:$I$8,$I$9,'TEST MARKS '!D55:I55)</f>
        <v>0</v>
      </c>
      <c r="J55" s="72">
        <f t="shared" si="1"/>
        <v>95</v>
      </c>
      <c r="K55" s="118">
        <f t="shared" si="2"/>
        <v>95</v>
      </c>
      <c r="L55" s="118">
        <f t="shared" si="3"/>
        <v>95</v>
      </c>
      <c r="M55" s="118">
        <f t="shared" si="4"/>
        <v>95</v>
      </c>
      <c r="N55" s="118">
        <f t="shared" si="5"/>
        <v>95</v>
      </c>
      <c r="O55" s="118" t="e">
        <f t="shared" si="6"/>
        <v>#DIV/0!</v>
      </c>
      <c r="P55" s="119" t="str">
        <f>IF(J55&lt;'TEST MARKS '!$D$159,"N","Y")</f>
        <v>Y</v>
      </c>
      <c r="Q55" s="119" t="str">
        <f>IF(K55&lt;'TEST MARKS '!$D$159,"N","Y")</f>
        <v>Y</v>
      </c>
      <c r="R55" s="119" t="str">
        <f>IF(L55&lt;'TEST MARKS '!$D$159,"N","Y")</f>
        <v>Y</v>
      </c>
      <c r="S55" s="119" t="str">
        <f>IF(M55&lt;'TEST MARKS '!$D$159,"N","Y")</f>
        <v>Y</v>
      </c>
      <c r="T55" s="119" t="str">
        <f>IF(N55&lt;'TEST MARKS '!$D$159,"N","Y")</f>
        <v>Y</v>
      </c>
      <c r="U55" s="119" t="e">
        <f>IF(O55&lt;'TEST MARKS '!$D$159,"N","Y")</f>
        <v>#DIV/0!</v>
      </c>
    </row>
    <row r="56" spans="1:21" s="116" customFormat="1">
      <c r="A56" s="39">
        <v>47</v>
      </c>
      <c r="B56" s="39" t="str">
        <f>'TEST MARKS '!B56</f>
        <v>KIRAN R</v>
      </c>
      <c r="C56" s="39" t="str">
        <f>'TEST MARKS '!C56</f>
        <v>1SG15EC047</v>
      </c>
      <c r="D56" s="71">
        <f>SUMIF('TEST MARKS '!$D$8:$I$8,$D$9,'TEST MARKS '!D56:I56)</f>
        <v>19</v>
      </c>
      <c r="E56" s="71">
        <f>SUMIF('TEST MARKS '!$D$8:$I$8,$E$9,'TEST MARKS '!D56:I56)</f>
        <v>19</v>
      </c>
      <c r="F56" s="71">
        <f>SUMIF('TEST MARKS '!$D$8:$I$8,$F$9,'TEST MARKS '!D56:I56)</f>
        <v>19</v>
      </c>
      <c r="G56" s="71">
        <f>SUMIF('TEST MARKS '!$D$8:$I$8,$G$9,'TEST MARKS '!D56:I56)</f>
        <v>19</v>
      </c>
      <c r="H56" s="71">
        <f>SUMIF('TEST MARKS '!$D$8:$I$8,$H$9,'TEST MARKS '!D56:I56)</f>
        <v>19</v>
      </c>
      <c r="I56" s="71">
        <f>SUMIF('TEST MARKS '!$D$8:$I$8,$I$9,'TEST MARKS '!D56:I56)</f>
        <v>0</v>
      </c>
      <c r="J56" s="72">
        <f t="shared" si="1"/>
        <v>95</v>
      </c>
      <c r="K56" s="118">
        <f t="shared" si="2"/>
        <v>95</v>
      </c>
      <c r="L56" s="118">
        <f t="shared" si="3"/>
        <v>95</v>
      </c>
      <c r="M56" s="118">
        <f t="shared" si="4"/>
        <v>95</v>
      </c>
      <c r="N56" s="118">
        <f t="shared" si="5"/>
        <v>95</v>
      </c>
      <c r="O56" s="118" t="e">
        <f t="shared" si="6"/>
        <v>#DIV/0!</v>
      </c>
      <c r="P56" s="119" t="str">
        <f>IF(J56&lt;'TEST MARKS '!$D$159,"N","Y")</f>
        <v>Y</v>
      </c>
      <c r="Q56" s="119" t="str">
        <f>IF(K56&lt;'TEST MARKS '!$D$159,"N","Y")</f>
        <v>Y</v>
      </c>
      <c r="R56" s="119" t="str">
        <f>IF(L56&lt;'TEST MARKS '!$D$159,"N","Y")</f>
        <v>Y</v>
      </c>
      <c r="S56" s="119" t="str">
        <f>IF(M56&lt;'TEST MARKS '!$D$159,"N","Y")</f>
        <v>Y</v>
      </c>
      <c r="T56" s="119" t="str">
        <f>IF(N56&lt;'TEST MARKS '!$D$159,"N","Y")</f>
        <v>Y</v>
      </c>
      <c r="U56" s="119" t="e">
        <f>IF(O56&lt;'TEST MARKS '!$D$159,"N","Y")</f>
        <v>#DIV/0!</v>
      </c>
    </row>
    <row r="57" spans="1:21" s="116" customFormat="1">
      <c r="A57" s="39">
        <v>48</v>
      </c>
      <c r="B57" s="39" t="str">
        <f>'TEST MARKS '!B57</f>
        <v>KOSLENDER SINGH</v>
      </c>
      <c r="C57" s="39" t="str">
        <f>'TEST MARKS '!C57</f>
        <v>1SG15EC048</v>
      </c>
      <c r="D57" s="71">
        <f>SUMIF('TEST MARKS '!$D$8:$I$8,$D$9,'TEST MARKS '!D57:I57)</f>
        <v>16</v>
      </c>
      <c r="E57" s="71">
        <f>SUMIF('TEST MARKS '!$D$8:$I$8,$E$9,'TEST MARKS '!D57:I57)</f>
        <v>16</v>
      </c>
      <c r="F57" s="71">
        <f>SUMIF('TEST MARKS '!$D$8:$I$8,$F$9,'TEST MARKS '!D57:I57)</f>
        <v>16</v>
      </c>
      <c r="G57" s="71">
        <f>SUMIF('TEST MARKS '!$D$8:$I$8,$G$9,'TEST MARKS '!D57:I57)</f>
        <v>16</v>
      </c>
      <c r="H57" s="71">
        <f>SUMIF('TEST MARKS '!$D$8:$I$8,$H$9,'TEST MARKS '!D57:I57)</f>
        <v>16</v>
      </c>
      <c r="I57" s="71">
        <f>SUMIF('TEST MARKS '!$D$8:$I$8,$I$9,'TEST MARKS '!D57:I57)</f>
        <v>0</v>
      </c>
      <c r="J57" s="72">
        <f t="shared" si="1"/>
        <v>80</v>
      </c>
      <c r="K57" s="118">
        <f t="shared" si="2"/>
        <v>80</v>
      </c>
      <c r="L57" s="118">
        <f t="shared" si="3"/>
        <v>80</v>
      </c>
      <c r="M57" s="118">
        <f t="shared" si="4"/>
        <v>80</v>
      </c>
      <c r="N57" s="118">
        <f t="shared" si="5"/>
        <v>80</v>
      </c>
      <c r="O57" s="118" t="e">
        <f t="shared" si="6"/>
        <v>#DIV/0!</v>
      </c>
      <c r="P57" s="119" t="str">
        <f>IF(J57&lt;'TEST MARKS '!$D$159,"N","Y")</f>
        <v>Y</v>
      </c>
      <c r="Q57" s="119" t="str">
        <f>IF(K57&lt;'TEST MARKS '!$D$159,"N","Y")</f>
        <v>Y</v>
      </c>
      <c r="R57" s="119" t="str">
        <f>IF(L57&lt;'TEST MARKS '!$D$159,"N","Y")</f>
        <v>Y</v>
      </c>
      <c r="S57" s="119" t="str">
        <f>IF(M57&lt;'TEST MARKS '!$D$159,"N","Y")</f>
        <v>Y</v>
      </c>
      <c r="T57" s="119" t="str">
        <f>IF(N57&lt;'TEST MARKS '!$D$159,"N","Y")</f>
        <v>Y</v>
      </c>
      <c r="U57" s="119" t="e">
        <f>IF(O57&lt;'TEST MARKS '!$D$159,"N","Y")</f>
        <v>#DIV/0!</v>
      </c>
    </row>
    <row r="58" spans="1:21" s="116" customFormat="1">
      <c r="A58" s="39">
        <v>49</v>
      </c>
      <c r="B58" s="39" t="str">
        <f>'TEST MARKS '!B58</f>
        <v>KOTHOJU SRIDHAR CHARY</v>
      </c>
      <c r="C58" s="39" t="str">
        <f>'TEST MARKS '!C58</f>
        <v>1SG15EC049</v>
      </c>
      <c r="D58" s="71">
        <f>SUMIF('TEST MARKS '!$D$8:$I$8,$D$9,'TEST MARKS '!D58:I58)</f>
        <v>13</v>
      </c>
      <c r="E58" s="71">
        <f>SUMIF('TEST MARKS '!$D$8:$I$8,$E$9,'TEST MARKS '!D58:I58)</f>
        <v>13</v>
      </c>
      <c r="F58" s="71">
        <f>SUMIF('TEST MARKS '!$D$8:$I$8,$F$9,'TEST MARKS '!D58:I58)</f>
        <v>13</v>
      </c>
      <c r="G58" s="71">
        <f>SUMIF('TEST MARKS '!$D$8:$I$8,$G$9,'TEST MARKS '!D58:I58)</f>
        <v>13</v>
      </c>
      <c r="H58" s="71">
        <f>SUMIF('TEST MARKS '!$D$8:$I$8,$H$9,'TEST MARKS '!D58:I58)</f>
        <v>13</v>
      </c>
      <c r="I58" s="71">
        <f>SUMIF('TEST MARKS '!$D$8:$I$8,$I$9,'TEST MARKS '!D58:I58)</f>
        <v>0</v>
      </c>
      <c r="J58" s="72">
        <f t="shared" si="1"/>
        <v>65</v>
      </c>
      <c r="K58" s="118">
        <f t="shared" si="2"/>
        <v>65</v>
      </c>
      <c r="L58" s="118">
        <f t="shared" si="3"/>
        <v>65</v>
      </c>
      <c r="M58" s="118">
        <f t="shared" si="4"/>
        <v>65</v>
      </c>
      <c r="N58" s="118">
        <f t="shared" si="5"/>
        <v>65</v>
      </c>
      <c r="O58" s="118" t="e">
        <f t="shared" si="6"/>
        <v>#DIV/0!</v>
      </c>
      <c r="P58" s="119" t="str">
        <f>IF(J58&lt;'TEST MARKS '!$D$159,"N","Y")</f>
        <v>Y</v>
      </c>
      <c r="Q58" s="119" t="str">
        <f>IF(K58&lt;'TEST MARKS '!$D$159,"N","Y")</f>
        <v>Y</v>
      </c>
      <c r="R58" s="119" t="str">
        <f>IF(L58&lt;'TEST MARKS '!$D$159,"N","Y")</f>
        <v>Y</v>
      </c>
      <c r="S58" s="119" t="str">
        <f>IF(M58&lt;'TEST MARKS '!$D$159,"N","Y")</f>
        <v>Y</v>
      </c>
      <c r="T58" s="119" t="str">
        <f>IF(N58&lt;'TEST MARKS '!$D$159,"N","Y")</f>
        <v>Y</v>
      </c>
      <c r="U58" s="119" t="e">
        <f>IF(O58&lt;'TEST MARKS '!$D$159,"N","Y")</f>
        <v>#DIV/0!</v>
      </c>
    </row>
    <row r="59" spans="1:21" s="116" customFormat="1">
      <c r="A59" s="39">
        <v>50</v>
      </c>
      <c r="B59" s="39" t="str">
        <f>'TEST MARKS '!B59</f>
        <v>KOUSALYA S</v>
      </c>
      <c r="C59" s="39" t="str">
        <f>'TEST MARKS '!C59</f>
        <v>1SG15EC050</v>
      </c>
      <c r="D59" s="71">
        <f>SUMIF('TEST MARKS '!$D$8:$I$8,$D$9,'TEST MARKS '!D59:I59)</f>
        <v>16</v>
      </c>
      <c r="E59" s="71">
        <f>SUMIF('TEST MARKS '!$D$8:$I$8,$E$9,'TEST MARKS '!D59:I59)</f>
        <v>16</v>
      </c>
      <c r="F59" s="71">
        <f>SUMIF('TEST MARKS '!$D$8:$I$8,$F$9,'TEST MARKS '!D59:I59)</f>
        <v>16</v>
      </c>
      <c r="G59" s="71">
        <f>SUMIF('TEST MARKS '!$D$8:$I$8,$G$9,'TEST MARKS '!D59:I59)</f>
        <v>16</v>
      </c>
      <c r="H59" s="71">
        <f>SUMIF('TEST MARKS '!$D$8:$I$8,$H$9,'TEST MARKS '!D59:I59)</f>
        <v>16</v>
      </c>
      <c r="I59" s="71">
        <f>SUMIF('TEST MARKS '!$D$8:$I$8,$I$9,'TEST MARKS '!D59:I59)</f>
        <v>0</v>
      </c>
      <c r="J59" s="72">
        <f t="shared" si="1"/>
        <v>80</v>
      </c>
      <c r="K59" s="118">
        <f t="shared" si="2"/>
        <v>80</v>
      </c>
      <c r="L59" s="118">
        <f t="shared" si="3"/>
        <v>80</v>
      </c>
      <c r="M59" s="118">
        <f t="shared" si="4"/>
        <v>80</v>
      </c>
      <c r="N59" s="118">
        <f t="shared" si="5"/>
        <v>80</v>
      </c>
      <c r="O59" s="118" t="e">
        <f t="shared" si="6"/>
        <v>#DIV/0!</v>
      </c>
      <c r="P59" s="119" t="str">
        <f>IF(J59&lt;'TEST MARKS '!$D$159,"N","Y")</f>
        <v>Y</v>
      </c>
      <c r="Q59" s="119" t="str">
        <f>IF(K59&lt;'TEST MARKS '!$D$159,"N","Y")</f>
        <v>Y</v>
      </c>
      <c r="R59" s="119" t="str">
        <f>IF(L59&lt;'TEST MARKS '!$D$159,"N","Y")</f>
        <v>Y</v>
      </c>
      <c r="S59" s="119" t="str">
        <f>IF(M59&lt;'TEST MARKS '!$D$159,"N","Y")</f>
        <v>Y</v>
      </c>
      <c r="T59" s="119" t="str">
        <f>IF(N59&lt;'TEST MARKS '!$D$159,"N","Y")</f>
        <v>Y</v>
      </c>
      <c r="U59" s="119" t="e">
        <f>IF(O59&lt;'TEST MARKS '!$D$159,"N","Y")</f>
        <v>#DIV/0!</v>
      </c>
    </row>
    <row r="60" spans="1:21" s="116" customFormat="1">
      <c r="A60" s="39">
        <v>51</v>
      </c>
      <c r="B60" s="39" t="str">
        <f>'TEST MARKS '!B60</f>
        <v>KOUSHALYA D</v>
      </c>
      <c r="C60" s="39" t="str">
        <f>'TEST MARKS '!C60</f>
        <v>1SG15EC051</v>
      </c>
      <c r="D60" s="71">
        <f>SUMIF('TEST MARKS '!$D$8:$I$8,$D$9,'TEST MARKS '!D60:I60)</f>
        <v>17</v>
      </c>
      <c r="E60" s="71">
        <f>SUMIF('TEST MARKS '!$D$8:$I$8,$E$9,'TEST MARKS '!D60:I60)</f>
        <v>17</v>
      </c>
      <c r="F60" s="71">
        <f>SUMIF('TEST MARKS '!$D$8:$I$8,$F$9,'TEST MARKS '!D60:I60)</f>
        <v>17</v>
      </c>
      <c r="G60" s="71">
        <f>SUMIF('TEST MARKS '!$D$8:$I$8,$G$9,'TEST MARKS '!D60:I60)</f>
        <v>17</v>
      </c>
      <c r="H60" s="71">
        <f>SUMIF('TEST MARKS '!$D$8:$I$8,$H$9,'TEST MARKS '!D60:I60)</f>
        <v>17</v>
      </c>
      <c r="I60" s="71">
        <f>SUMIF('TEST MARKS '!$D$8:$I$8,$I$9,'TEST MARKS '!D60:I60)</f>
        <v>0</v>
      </c>
      <c r="J60" s="72">
        <f t="shared" si="1"/>
        <v>85</v>
      </c>
      <c r="K60" s="118">
        <f t="shared" si="2"/>
        <v>85</v>
      </c>
      <c r="L60" s="118">
        <f t="shared" si="3"/>
        <v>85</v>
      </c>
      <c r="M60" s="118">
        <f t="shared" si="4"/>
        <v>85</v>
      </c>
      <c r="N60" s="118">
        <f t="shared" si="5"/>
        <v>85</v>
      </c>
      <c r="O60" s="118" t="e">
        <f t="shared" si="6"/>
        <v>#DIV/0!</v>
      </c>
      <c r="P60" s="119" t="str">
        <f>IF(J60&lt;'TEST MARKS '!$D$159,"N","Y")</f>
        <v>Y</v>
      </c>
      <c r="Q60" s="119" t="str">
        <f>IF(K60&lt;'TEST MARKS '!$D$159,"N","Y")</f>
        <v>Y</v>
      </c>
      <c r="R60" s="119" t="str">
        <f>IF(L60&lt;'TEST MARKS '!$D$159,"N","Y")</f>
        <v>Y</v>
      </c>
      <c r="S60" s="119" t="str">
        <f>IF(M60&lt;'TEST MARKS '!$D$159,"N","Y")</f>
        <v>Y</v>
      </c>
      <c r="T60" s="119" t="str">
        <f>IF(N60&lt;'TEST MARKS '!$D$159,"N","Y")</f>
        <v>Y</v>
      </c>
      <c r="U60" s="119" t="e">
        <f>IF(O60&lt;'TEST MARKS '!$D$159,"N","Y")</f>
        <v>#DIV/0!</v>
      </c>
    </row>
    <row r="61" spans="1:21" s="116" customFormat="1">
      <c r="A61" s="39">
        <v>52</v>
      </c>
      <c r="B61" s="39" t="str">
        <f>'TEST MARKS '!B61</f>
        <v>KUMARI NEHA</v>
      </c>
      <c r="C61" s="39" t="str">
        <f>'TEST MARKS '!C61</f>
        <v>1SG15EC052</v>
      </c>
      <c r="D61" s="71">
        <f>SUMIF('TEST MARKS '!$D$8:$I$8,$D$9,'TEST MARKS '!D61:I61)</f>
        <v>17</v>
      </c>
      <c r="E61" s="71">
        <f>SUMIF('TEST MARKS '!$D$8:$I$8,$E$9,'TEST MARKS '!D61:I61)</f>
        <v>17</v>
      </c>
      <c r="F61" s="71">
        <f>SUMIF('TEST MARKS '!$D$8:$I$8,$F$9,'TEST MARKS '!D61:I61)</f>
        <v>17</v>
      </c>
      <c r="G61" s="71">
        <f>SUMIF('TEST MARKS '!$D$8:$I$8,$G$9,'TEST MARKS '!D61:I61)</f>
        <v>17</v>
      </c>
      <c r="H61" s="71">
        <f>SUMIF('TEST MARKS '!$D$8:$I$8,$H$9,'TEST MARKS '!D61:I61)</f>
        <v>17</v>
      </c>
      <c r="I61" s="71">
        <f>SUMIF('TEST MARKS '!$D$8:$I$8,$I$9,'TEST MARKS '!D61:I61)</f>
        <v>0</v>
      </c>
      <c r="J61" s="72">
        <f t="shared" si="1"/>
        <v>85</v>
      </c>
      <c r="K61" s="118">
        <f t="shared" si="2"/>
        <v>85</v>
      </c>
      <c r="L61" s="118">
        <f t="shared" si="3"/>
        <v>85</v>
      </c>
      <c r="M61" s="118">
        <f t="shared" si="4"/>
        <v>85</v>
      </c>
      <c r="N61" s="118">
        <f t="shared" si="5"/>
        <v>85</v>
      </c>
      <c r="O61" s="118" t="e">
        <f t="shared" si="6"/>
        <v>#DIV/0!</v>
      </c>
      <c r="P61" s="119" t="str">
        <f>IF(J61&lt;'TEST MARKS '!$D$159,"N","Y")</f>
        <v>Y</v>
      </c>
      <c r="Q61" s="119" t="str">
        <f>IF(K61&lt;'TEST MARKS '!$D$159,"N","Y")</f>
        <v>Y</v>
      </c>
      <c r="R61" s="119" t="str">
        <f>IF(L61&lt;'TEST MARKS '!$D$159,"N","Y")</f>
        <v>Y</v>
      </c>
      <c r="S61" s="119" t="str">
        <f>IF(M61&lt;'TEST MARKS '!$D$159,"N","Y")</f>
        <v>Y</v>
      </c>
      <c r="T61" s="119" t="str">
        <f>IF(N61&lt;'TEST MARKS '!$D$159,"N","Y")</f>
        <v>Y</v>
      </c>
      <c r="U61" s="119" t="e">
        <f>IF(O61&lt;'TEST MARKS '!$D$159,"N","Y")</f>
        <v>#DIV/0!</v>
      </c>
    </row>
    <row r="62" spans="1:21" s="116" customFormat="1">
      <c r="A62" s="39">
        <v>53</v>
      </c>
      <c r="B62" s="39" t="str">
        <f>'TEST MARKS '!B62</f>
        <v>LAVANYA M L</v>
      </c>
      <c r="C62" s="39" t="str">
        <f>'TEST MARKS '!C62</f>
        <v>1SG15EC053</v>
      </c>
      <c r="D62" s="71">
        <f>SUMIF('TEST MARKS '!$D$8:$I$8,$D$9,'TEST MARKS '!D62:I62)</f>
        <v>19</v>
      </c>
      <c r="E62" s="71">
        <f>SUMIF('TEST MARKS '!$D$8:$I$8,$E$9,'TEST MARKS '!D62:I62)</f>
        <v>19</v>
      </c>
      <c r="F62" s="71">
        <f>SUMIF('TEST MARKS '!$D$8:$I$8,$F$9,'TEST MARKS '!D62:I62)</f>
        <v>19</v>
      </c>
      <c r="G62" s="71">
        <f>SUMIF('TEST MARKS '!$D$8:$I$8,$G$9,'TEST MARKS '!D62:I62)</f>
        <v>19</v>
      </c>
      <c r="H62" s="71">
        <f>SUMIF('TEST MARKS '!$D$8:$I$8,$H$9,'TEST MARKS '!D62:I62)</f>
        <v>19</v>
      </c>
      <c r="I62" s="71">
        <f>SUMIF('TEST MARKS '!$D$8:$I$8,$I$9,'TEST MARKS '!D62:I62)</f>
        <v>0</v>
      </c>
      <c r="J62" s="72">
        <f t="shared" si="1"/>
        <v>95</v>
      </c>
      <c r="K62" s="118">
        <f t="shared" si="2"/>
        <v>95</v>
      </c>
      <c r="L62" s="118">
        <f t="shared" si="3"/>
        <v>95</v>
      </c>
      <c r="M62" s="118">
        <f t="shared" si="4"/>
        <v>95</v>
      </c>
      <c r="N62" s="118">
        <f t="shared" si="5"/>
        <v>95</v>
      </c>
      <c r="O62" s="118" t="e">
        <f t="shared" si="6"/>
        <v>#DIV/0!</v>
      </c>
      <c r="P62" s="119" t="str">
        <f>IF(J62&lt;'TEST MARKS '!$D$159,"N","Y")</f>
        <v>Y</v>
      </c>
      <c r="Q62" s="119" t="str">
        <f>IF(K62&lt;'TEST MARKS '!$D$159,"N","Y")</f>
        <v>Y</v>
      </c>
      <c r="R62" s="119" t="str">
        <f>IF(L62&lt;'TEST MARKS '!$D$159,"N","Y")</f>
        <v>Y</v>
      </c>
      <c r="S62" s="119" t="str">
        <f>IF(M62&lt;'TEST MARKS '!$D$159,"N","Y")</f>
        <v>Y</v>
      </c>
      <c r="T62" s="119" t="str">
        <f>IF(N62&lt;'TEST MARKS '!$D$159,"N","Y")</f>
        <v>Y</v>
      </c>
      <c r="U62" s="119" t="e">
        <f>IF(O62&lt;'TEST MARKS '!$D$159,"N","Y")</f>
        <v>#DIV/0!</v>
      </c>
    </row>
    <row r="63" spans="1:21" s="116" customFormat="1">
      <c r="A63" s="39">
        <v>54</v>
      </c>
      <c r="B63" s="39" t="str">
        <f>'TEST MARKS '!B63</f>
        <v>LINGARAJU L</v>
      </c>
      <c r="C63" s="39" t="str">
        <f>'TEST MARKS '!C63</f>
        <v>1SG15EC054</v>
      </c>
      <c r="D63" s="71">
        <f>SUMIF('TEST MARKS '!$D$8:$I$8,$D$9,'TEST MARKS '!D63:I63)</f>
        <v>19</v>
      </c>
      <c r="E63" s="71">
        <f>SUMIF('TEST MARKS '!$D$8:$I$8,$E$9,'TEST MARKS '!D63:I63)</f>
        <v>19</v>
      </c>
      <c r="F63" s="71">
        <f>SUMIF('TEST MARKS '!$D$8:$I$8,$F$9,'TEST MARKS '!D63:I63)</f>
        <v>19</v>
      </c>
      <c r="G63" s="71">
        <f>SUMIF('TEST MARKS '!$D$8:$I$8,$G$9,'TEST MARKS '!D63:I63)</f>
        <v>19</v>
      </c>
      <c r="H63" s="71">
        <f>SUMIF('TEST MARKS '!$D$8:$I$8,$H$9,'TEST MARKS '!D63:I63)</f>
        <v>19</v>
      </c>
      <c r="I63" s="71">
        <f>SUMIF('TEST MARKS '!$D$8:$I$8,$I$9,'TEST MARKS '!D63:I63)</f>
        <v>0</v>
      </c>
      <c r="J63" s="72">
        <f t="shared" si="1"/>
        <v>95</v>
      </c>
      <c r="K63" s="118">
        <f t="shared" si="2"/>
        <v>95</v>
      </c>
      <c r="L63" s="118">
        <f t="shared" si="3"/>
        <v>95</v>
      </c>
      <c r="M63" s="118">
        <f t="shared" si="4"/>
        <v>95</v>
      </c>
      <c r="N63" s="118">
        <f t="shared" si="5"/>
        <v>95</v>
      </c>
      <c r="O63" s="118" t="e">
        <f t="shared" si="6"/>
        <v>#DIV/0!</v>
      </c>
      <c r="P63" s="119" t="str">
        <f>IF(J63&lt;'TEST MARKS '!$D$159,"N","Y")</f>
        <v>Y</v>
      </c>
      <c r="Q63" s="119" t="str">
        <f>IF(K63&lt;'TEST MARKS '!$D$159,"N","Y")</f>
        <v>Y</v>
      </c>
      <c r="R63" s="119" t="str">
        <f>IF(L63&lt;'TEST MARKS '!$D$159,"N","Y")</f>
        <v>Y</v>
      </c>
      <c r="S63" s="119" t="str">
        <f>IF(M63&lt;'TEST MARKS '!$D$159,"N","Y")</f>
        <v>Y</v>
      </c>
      <c r="T63" s="119" t="str">
        <f>IF(N63&lt;'TEST MARKS '!$D$159,"N","Y")</f>
        <v>Y</v>
      </c>
      <c r="U63" s="119" t="e">
        <f>IF(O63&lt;'TEST MARKS '!$D$159,"N","Y")</f>
        <v>#DIV/0!</v>
      </c>
    </row>
    <row r="64" spans="1:21" s="116" customFormat="1">
      <c r="A64" s="39">
        <v>55</v>
      </c>
      <c r="B64" s="39" t="str">
        <f>'TEST MARKS '!B64</f>
        <v>MANJUNATH NAIK N</v>
      </c>
      <c r="C64" s="39" t="str">
        <f>'TEST MARKS '!C64</f>
        <v>1SG15EC056</v>
      </c>
      <c r="D64" s="71">
        <f>SUMIF('TEST MARKS '!$D$8:$I$8,$D$9,'TEST MARKS '!D64:I64)</f>
        <v>13</v>
      </c>
      <c r="E64" s="71">
        <f>SUMIF('TEST MARKS '!$D$8:$I$8,$E$9,'TEST MARKS '!D64:I64)</f>
        <v>13</v>
      </c>
      <c r="F64" s="71">
        <f>SUMIF('TEST MARKS '!$D$8:$I$8,$F$9,'TEST MARKS '!D64:I64)</f>
        <v>13</v>
      </c>
      <c r="G64" s="71">
        <f>SUMIF('TEST MARKS '!$D$8:$I$8,$G$9,'TEST MARKS '!D64:I64)</f>
        <v>13</v>
      </c>
      <c r="H64" s="71">
        <f>SUMIF('TEST MARKS '!$D$8:$I$8,$H$9,'TEST MARKS '!D64:I64)</f>
        <v>13</v>
      </c>
      <c r="I64" s="71">
        <f>SUMIF('TEST MARKS '!$D$8:$I$8,$I$9,'TEST MARKS '!D64:I64)</f>
        <v>0</v>
      </c>
      <c r="J64" s="72">
        <f t="shared" si="1"/>
        <v>65</v>
      </c>
      <c r="K64" s="118">
        <f t="shared" si="2"/>
        <v>65</v>
      </c>
      <c r="L64" s="118">
        <f t="shared" si="3"/>
        <v>65</v>
      </c>
      <c r="M64" s="118">
        <f t="shared" si="4"/>
        <v>65</v>
      </c>
      <c r="N64" s="118">
        <f t="shared" si="5"/>
        <v>65</v>
      </c>
      <c r="O64" s="118" t="e">
        <f t="shared" si="6"/>
        <v>#DIV/0!</v>
      </c>
      <c r="P64" s="119" t="str">
        <f>IF(J64&lt;'TEST MARKS '!$D$159,"N","Y")</f>
        <v>Y</v>
      </c>
      <c r="Q64" s="119" t="str">
        <f>IF(K64&lt;'TEST MARKS '!$D$159,"N","Y")</f>
        <v>Y</v>
      </c>
      <c r="R64" s="119" t="str">
        <f>IF(L64&lt;'TEST MARKS '!$D$159,"N","Y")</f>
        <v>Y</v>
      </c>
      <c r="S64" s="119" t="str">
        <f>IF(M64&lt;'TEST MARKS '!$D$159,"N","Y")</f>
        <v>Y</v>
      </c>
      <c r="T64" s="119" t="str">
        <f>IF(N64&lt;'TEST MARKS '!$D$159,"N","Y")</f>
        <v>Y</v>
      </c>
      <c r="U64" s="119" t="e">
        <f>IF(O64&lt;'TEST MARKS '!$D$159,"N","Y")</f>
        <v>#DIV/0!</v>
      </c>
    </row>
    <row r="65" spans="1:21" s="116" customFormat="1">
      <c r="A65" s="39">
        <v>56</v>
      </c>
      <c r="B65" s="39" t="str">
        <f>'TEST MARKS '!B65</f>
        <v>MANOJ G</v>
      </c>
      <c r="C65" s="39" t="str">
        <f>'TEST MARKS '!C65</f>
        <v>1SG15EC057</v>
      </c>
      <c r="D65" s="71">
        <f>SUMIF('TEST MARKS '!$D$8:$I$8,$D$9,'TEST MARKS '!D65:I65)</f>
        <v>17</v>
      </c>
      <c r="E65" s="71">
        <f>SUMIF('TEST MARKS '!$D$8:$I$8,$E$9,'TEST MARKS '!D65:I65)</f>
        <v>17</v>
      </c>
      <c r="F65" s="71">
        <f>SUMIF('TEST MARKS '!$D$8:$I$8,$F$9,'TEST MARKS '!D65:I65)</f>
        <v>17</v>
      </c>
      <c r="G65" s="71">
        <f>SUMIF('TEST MARKS '!$D$8:$I$8,$G$9,'TEST MARKS '!D65:I65)</f>
        <v>17</v>
      </c>
      <c r="H65" s="71">
        <f>SUMIF('TEST MARKS '!$D$8:$I$8,$H$9,'TEST MARKS '!D65:I65)</f>
        <v>17</v>
      </c>
      <c r="I65" s="71">
        <f>SUMIF('TEST MARKS '!$D$8:$I$8,$I$9,'TEST MARKS '!D65:I65)</f>
        <v>0</v>
      </c>
      <c r="J65" s="72">
        <f t="shared" si="1"/>
        <v>85</v>
      </c>
      <c r="K65" s="118">
        <f t="shared" si="2"/>
        <v>85</v>
      </c>
      <c r="L65" s="118">
        <f t="shared" si="3"/>
        <v>85</v>
      </c>
      <c r="M65" s="118">
        <f t="shared" si="4"/>
        <v>85</v>
      </c>
      <c r="N65" s="118">
        <f t="shared" si="5"/>
        <v>85</v>
      </c>
      <c r="O65" s="118" t="e">
        <f t="shared" si="6"/>
        <v>#DIV/0!</v>
      </c>
      <c r="P65" s="119" t="str">
        <f>IF(J65&lt;'TEST MARKS '!$D$159,"N","Y")</f>
        <v>Y</v>
      </c>
      <c r="Q65" s="119" t="str">
        <f>IF(K65&lt;'TEST MARKS '!$D$159,"N","Y")</f>
        <v>Y</v>
      </c>
      <c r="R65" s="119" t="str">
        <f>IF(L65&lt;'TEST MARKS '!$D$159,"N","Y")</f>
        <v>Y</v>
      </c>
      <c r="S65" s="119" t="str">
        <f>IF(M65&lt;'TEST MARKS '!$D$159,"N","Y")</f>
        <v>Y</v>
      </c>
      <c r="T65" s="119" t="str">
        <f>IF(N65&lt;'TEST MARKS '!$D$159,"N","Y")</f>
        <v>Y</v>
      </c>
      <c r="U65" s="119" t="e">
        <f>IF(O65&lt;'TEST MARKS '!$D$159,"N","Y")</f>
        <v>#DIV/0!</v>
      </c>
    </row>
    <row r="66" spans="1:21" s="116" customFormat="1">
      <c r="A66" s="39">
        <v>57</v>
      </c>
      <c r="B66" s="39" t="str">
        <f>'TEST MARKS '!B66</f>
        <v>MANUN RAJ SINGH</v>
      </c>
      <c r="C66" s="39" t="str">
        <f>'TEST MARKS '!C66</f>
        <v>1SG15EC058</v>
      </c>
      <c r="D66" s="71">
        <f>SUMIF('TEST MARKS '!$D$8:$I$8,$D$9,'TEST MARKS '!D66:I66)</f>
        <v>18</v>
      </c>
      <c r="E66" s="71">
        <f>SUMIF('TEST MARKS '!$D$8:$I$8,$E$9,'TEST MARKS '!D66:I66)</f>
        <v>18</v>
      </c>
      <c r="F66" s="71">
        <f>SUMIF('TEST MARKS '!$D$8:$I$8,$F$9,'TEST MARKS '!D66:I66)</f>
        <v>18</v>
      </c>
      <c r="G66" s="71">
        <f>SUMIF('TEST MARKS '!$D$8:$I$8,$G$9,'TEST MARKS '!D66:I66)</f>
        <v>18</v>
      </c>
      <c r="H66" s="71">
        <f>SUMIF('TEST MARKS '!$D$8:$I$8,$H$9,'TEST MARKS '!D66:I66)</f>
        <v>18</v>
      </c>
      <c r="I66" s="71">
        <f>SUMIF('TEST MARKS '!$D$8:$I$8,$I$9,'TEST MARKS '!D66:I66)</f>
        <v>0</v>
      </c>
      <c r="J66" s="72">
        <f t="shared" si="1"/>
        <v>90</v>
      </c>
      <c r="K66" s="118">
        <f t="shared" si="2"/>
        <v>90</v>
      </c>
      <c r="L66" s="118">
        <f t="shared" si="3"/>
        <v>90</v>
      </c>
      <c r="M66" s="118">
        <f t="shared" si="4"/>
        <v>90</v>
      </c>
      <c r="N66" s="118">
        <f t="shared" si="5"/>
        <v>90</v>
      </c>
      <c r="O66" s="118" t="e">
        <f t="shared" si="6"/>
        <v>#DIV/0!</v>
      </c>
      <c r="P66" s="119" t="str">
        <f>IF(J66&lt;'TEST MARKS '!$D$159,"N","Y")</f>
        <v>Y</v>
      </c>
      <c r="Q66" s="119" t="str">
        <f>IF(K66&lt;'TEST MARKS '!$D$159,"N","Y")</f>
        <v>Y</v>
      </c>
      <c r="R66" s="119" t="str">
        <f>IF(L66&lt;'TEST MARKS '!$D$159,"N","Y")</f>
        <v>Y</v>
      </c>
      <c r="S66" s="119" t="str">
        <f>IF(M66&lt;'TEST MARKS '!$D$159,"N","Y")</f>
        <v>Y</v>
      </c>
      <c r="T66" s="119" t="str">
        <f>IF(N66&lt;'TEST MARKS '!$D$159,"N","Y")</f>
        <v>Y</v>
      </c>
      <c r="U66" s="119" t="e">
        <f>IF(O66&lt;'TEST MARKS '!$D$159,"N","Y")</f>
        <v>#DIV/0!</v>
      </c>
    </row>
    <row r="67" spans="1:21" s="116" customFormat="1">
      <c r="A67" s="39">
        <v>58</v>
      </c>
      <c r="B67" s="39" t="str">
        <f>'TEST MARKS '!B67</f>
        <v>MEGHANA  A  S</v>
      </c>
      <c r="C67" s="39" t="str">
        <f>'TEST MARKS '!C67</f>
        <v>1SG15EC059</v>
      </c>
      <c r="D67" s="71">
        <f ca="1">SUMIF('TEST MARKS '!$D$8:$I$8,$D$9,'TEST MARKS '!D67:H67)</f>
        <v>19</v>
      </c>
      <c r="E67" s="71">
        <f ca="1">SUMIF('TEST MARKS '!$D$8:$I$8,$E$9,'TEST MARKS '!D67:H67)</f>
        <v>19</v>
      </c>
      <c r="F67" s="71">
        <f ca="1">SUMIF('TEST MARKS '!$D$8:$I$8,$F$9,'TEST MARKS '!D67:H67)</f>
        <v>19</v>
      </c>
      <c r="G67" s="71">
        <f ca="1">SUMIF('TEST MARKS '!$D$8:$I$8,$G$9,'TEST MARKS '!D67:H67)</f>
        <v>19</v>
      </c>
      <c r="H67" s="71">
        <f ca="1">SUMIF('TEST MARKS '!$D$8:$I$8,$H$9,'TEST MARKS '!D67:H67)</f>
        <v>19</v>
      </c>
      <c r="I67" s="71">
        <f ca="1">SUMIF('TEST MARKS '!$D$8:$I$8,$I$9,'TEST MARKS '!D67:H67)</f>
        <v>0</v>
      </c>
      <c r="J67" s="72">
        <f t="shared" ca="1" si="1"/>
        <v>95</v>
      </c>
      <c r="K67" s="118">
        <f t="shared" ca="1" si="2"/>
        <v>95</v>
      </c>
      <c r="L67" s="118">
        <f t="shared" ca="1" si="3"/>
        <v>95</v>
      </c>
      <c r="M67" s="118">
        <f t="shared" ca="1" si="4"/>
        <v>95</v>
      </c>
      <c r="N67" s="118">
        <f t="shared" ca="1" si="5"/>
        <v>95</v>
      </c>
      <c r="O67" s="118" t="e">
        <f t="shared" ca="1" si="6"/>
        <v>#DIV/0!</v>
      </c>
      <c r="P67" s="119" t="str">
        <f ca="1">IF(J67&lt;'TEST MARKS '!$D$159,"N","Y")</f>
        <v>Y</v>
      </c>
      <c r="Q67" s="119" t="str">
        <f ca="1">IF(K67&lt;'TEST MARKS '!$D$159,"N","Y")</f>
        <v>Y</v>
      </c>
      <c r="R67" s="119" t="str">
        <f ca="1">IF(L67&lt;'TEST MARKS '!$D$159,"N","Y")</f>
        <v>Y</v>
      </c>
      <c r="S67" s="119" t="str">
        <f ca="1">IF(M67&lt;'TEST MARKS '!$D$159,"N","Y")</f>
        <v>Y</v>
      </c>
      <c r="T67" s="119" t="str">
        <f ca="1">IF(N67&lt;'TEST MARKS '!$D$159,"N","Y")</f>
        <v>Y</v>
      </c>
      <c r="U67" s="119" t="e">
        <f ca="1">IF(O67&lt;'TEST MARKS '!$D$159,"N","Y")</f>
        <v>#DIV/0!</v>
      </c>
    </row>
    <row r="68" spans="1:21" s="116" customFormat="1">
      <c r="A68" s="39">
        <v>59</v>
      </c>
      <c r="B68" s="39" t="str">
        <f>'TEST MARKS '!B68</f>
        <v>MOHAMMED SHAHID</v>
      </c>
      <c r="C68" s="39" t="str">
        <f>'TEST MARKS '!C68</f>
        <v>1SG15EC060</v>
      </c>
      <c r="D68" s="71">
        <f>SUMIF('TEST MARKS '!$D$8:$I$8,$D$9,'TEST MARKS '!D68:I68)</f>
        <v>19</v>
      </c>
      <c r="E68" s="71">
        <f>SUMIF('TEST MARKS '!$D$8:$I$8,$E$9,'TEST MARKS '!D68:I68)</f>
        <v>19</v>
      </c>
      <c r="F68" s="71">
        <f>SUMIF('TEST MARKS '!$D$8:$I$8,$F$9,'TEST MARKS '!D68:I68)</f>
        <v>19</v>
      </c>
      <c r="G68" s="71">
        <f>SUMIF('TEST MARKS '!$D$8:$I$8,$G$9,'TEST MARKS '!D68:I68)</f>
        <v>19</v>
      </c>
      <c r="H68" s="71">
        <f>SUMIF('TEST MARKS '!$D$8:$I$8,$H$9,'TEST MARKS '!D68:I68)</f>
        <v>19</v>
      </c>
      <c r="I68" s="71">
        <f>SUMIF('TEST MARKS '!$D$8:$I$8,$I$9,'TEST MARKS '!D68:I68)</f>
        <v>0</v>
      </c>
      <c r="J68" s="72">
        <f t="shared" si="1"/>
        <v>95</v>
      </c>
      <c r="K68" s="118">
        <f t="shared" si="2"/>
        <v>95</v>
      </c>
      <c r="L68" s="118">
        <f t="shared" si="3"/>
        <v>95</v>
      </c>
      <c r="M68" s="118">
        <f t="shared" si="4"/>
        <v>95</v>
      </c>
      <c r="N68" s="118">
        <f t="shared" si="5"/>
        <v>95</v>
      </c>
      <c r="O68" s="118" t="e">
        <f t="shared" si="6"/>
        <v>#DIV/0!</v>
      </c>
      <c r="P68" s="119" t="str">
        <f>IF(J68&lt;'TEST MARKS '!$D$159,"N","Y")</f>
        <v>Y</v>
      </c>
      <c r="Q68" s="119" t="str">
        <f>IF(K68&lt;'TEST MARKS '!$D$159,"N","Y")</f>
        <v>Y</v>
      </c>
      <c r="R68" s="119" t="str">
        <f>IF(L68&lt;'TEST MARKS '!$D$159,"N","Y")</f>
        <v>Y</v>
      </c>
      <c r="S68" s="119" t="str">
        <f>IF(M68&lt;'TEST MARKS '!$D$159,"N","Y")</f>
        <v>Y</v>
      </c>
      <c r="T68" s="119" t="str">
        <f>IF(N68&lt;'TEST MARKS '!$D$159,"N","Y")</f>
        <v>Y</v>
      </c>
      <c r="U68" s="119" t="e">
        <f>IF(O68&lt;'TEST MARKS '!$D$159,"N","Y")</f>
        <v>#DIV/0!</v>
      </c>
    </row>
    <row r="69" spans="1:21" s="116" customFormat="1">
      <c r="A69" s="39">
        <v>60</v>
      </c>
      <c r="B69" s="39" t="str">
        <f>'TEST MARKS '!B69</f>
        <v>MOHAN VERMA K</v>
      </c>
      <c r="C69" s="39" t="str">
        <f>'TEST MARKS '!C69</f>
        <v>1SG15EC061</v>
      </c>
      <c r="D69" s="71">
        <f>SUMIF('TEST MARKS '!$D$8:$I$8,$D$9,'TEST MARKS '!D69:I69)</f>
        <v>18</v>
      </c>
      <c r="E69" s="71">
        <f>SUMIF('TEST MARKS '!$D$8:$I$8,$E$9,'TEST MARKS '!D69:I69)</f>
        <v>18</v>
      </c>
      <c r="F69" s="71">
        <f>SUMIF('TEST MARKS '!$D$8:$I$8,$F$9,'TEST MARKS '!D69:I69)</f>
        <v>18</v>
      </c>
      <c r="G69" s="71">
        <f>SUMIF('TEST MARKS '!$D$8:$I$8,$G$9,'TEST MARKS '!D69:I69)</f>
        <v>18</v>
      </c>
      <c r="H69" s="71">
        <f>SUMIF('TEST MARKS '!$D$8:$I$8,$H$9,'TEST MARKS '!D69:I69)</f>
        <v>18</v>
      </c>
      <c r="I69" s="71">
        <f>SUMIF('TEST MARKS '!$D$8:$I$8,$I$9,'TEST MARKS '!D69:I69)</f>
        <v>0</v>
      </c>
      <c r="J69" s="72">
        <f t="shared" si="1"/>
        <v>90</v>
      </c>
      <c r="K69" s="118">
        <f t="shared" si="2"/>
        <v>90</v>
      </c>
      <c r="L69" s="118">
        <f t="shared" si="3"/>
        <v>90</v>
      </c>
      <c r="M69" s="118">
        <f t="shared" si="4"/>
        <v>90</v>
      </c>
      <c r="N69" s="118">
        <f t="shared" si="5"/>
        <v>90</v>
      </c>
      <c r="O69" s="118" t="e">
        <f t="shared" si="6"/>
        <v>#DIV/0!</v>
      </c>
      <c r="P69" s="119" t="str">
        <f>IF(J69&lt;'TEST MARKS '!$D$159,"N","Y")</f>
        <v>Y</v>
      </c>
      <c r="Q69" s="119" t="str">
        <f>IF(K69&lt;'TEST MARKS '!$D$159,"N","Y")</f>
        <v>Y</v>
      </c>
      <c r="R69" s="119" t="str">
        <f>IF(L69&lt;'TEST MARKS '!$D$159,"N","Y")</f>
        <v>Y</v>
      </c>
      <c r="S69" s="119" t="str">
        <f>IF(M69&lt;'TEST MARKS '!$D$159,"N","Y")</f>
        <v>Y</v>
      </c>
      <c r="T69" s="119" t="str">
        <f>IF(N69&lt;'TEST MARKS '!$D$159,"N","Y")</f>
        <v>Y</v>
      </c>
      <c r="U69" s="119" t="e">
        <f>IF(O69&lt;'TEST MARKS '!$D$159,"N","Y")</f>
        <v>#DIV/0!</v>
      </c>
    </row>
    <row r="70" spans="1:21" s="116" customFormat="1">
      <c r="A70" s="39">
        <v>61</v>
      </c>
      <c r="B70" s="39" t="str">
        <f>'TEST MARKS '!B70</f>
        <v>MOHIT SHARMA</v>
      </c>
      <c r="C70" s="39" t="str">
        <f>'TEST MARKS '!C70</f>
        <v>1SG15EC062</v>
      </c>
      <c r="D70" s="71">
        <f>SUMIF('TEST MARKS '!$D$8:$I$8,$D$9,'TEST MARKS '!D70:I70)</f>
        <v>18</v>
      </c>
      <c r="E70" s="71">
        <f>SUMIF('TEST MARKS '!$D$8:$I$8,$E$9,'TEST MARKS '!D70:I70)</f>
        <v>18</v>
      </c>
      <c r="F70" s="71">
        <f>SUMIF('TEST MARKS '!$D$8:$I$8,$F$9,'TEST MARKS '!D70:I70)</f>
        <v>18</v>
      </c>
      <c r="G70" s="71">
        <f>SUMIF('TEST MARKS '!$D$8:$I$8,$G$9,'TEST MARKS '!D70:I70)</f>
        <v>18</v>
      </c>
      <c r="H70" s="71">
        <f>SUMIF('TEST MARKS '!$D$8:$I$8,$H$9,'TEST MARKS '!D70:I70)</f>
        <v>18</v>
      </c>
      <c r="I70" s="71">
        <f>SUMIF('TEST MARKS '!$D$8:$I$8,$I$9,'TEST MARKS '!D70:I70)</f>
        <v>0</v>
      </c>
      <c r="J70" s="72">
        <f t="shared" si="1"/>
        <v>90</v>
      </c>
      <c r="K70" s="118">
        <f t="shared" si="2"/>
        <v>90</v>
      </c>
      <c r="L70" s="118">
        <f t="shared" si="3"/>
        <v>90</v>
      </c>
      <c r="M70" s="118">
        <f t="shared" si="4"/>
        <v>90</v>
      </c>
      <c r="N70" s="118">
        <f t="shared" si="5"/>
        <v>90</v>
      </c>
      <c r="O70" s="118" t="e">
        <f t="shared" si="6"/>
        <v>#DIV/0!</v>
      </c>
      <c r="P70" s="119" t="str">
        <f>IF(J70&lt;'TEST MARKS '!$D$159,"N","Y")</f>
        <v>Y</v>
      </c>
      <c r="Q70" s="119" t="str">
        <f>IF(K70&lt;'TEST MARKS '!$D$159,"N","Y")</f>
        <v>Y</v>
      </c>
      <c r="R70" s="119" t="str">
        <f>IF(L70&lt;'TEST MARKS '!$D$159,"N","Y")</f>
        <v>Y</v>
      </c>
      <c r="S70" s="119" t="str">
        <f>IF(M70&lt;'TEST MARKS '!$D$159,"N","Y")</f>
        <v>Y</v>
      </c>
      <c r="T70" s="119" t="str">
        <f>IF(N70&lt;'TEST MARKS '!$D$159,"N","Y")</f>
        <v>Y</v>
      </c>
      <c r="U70" s="119" t="e">
        <f>IF(O70&lt;'TEST MARKS '!$D$159,"N","Y")</f>
        <v>#DIV/0!</v>
      </c>
    </row>
    <row r="71" spans="1:21" s="116" customFormat="1">
      <c r="A71" s="39">
        <v>62</v>
      </c>
      <c r="B71" s="39" t="str">
        <f>'TEST MARKS '!B71</f>
        <v>MOTILAL</v>
      </c>
      <c r="C71" s="39" t="str">
        <f>'TEST MARKS '!C71</f>
        <v>1SG15EC063</v>
      </c>
      <c r="D71" s="71">
        <f>SUMIF('TEST MARKS '!$D$8:$I$8,$D$9,'TEST MARKS '!D71:I71)</f>
        <v>16</v>
      </c>
      <c r="E71" s="71">
        <f>SUMIF('TEST MARKS '!$D$8:$I$8,$E$9,'TEST MARKS '!D71:I71)</f>
        <v>16</v>
      </c>
      <c r="F71" s="71">
        <f>SUMIF('TEST MARKS '!$D$8:$I$8,$F$9,'TEST MARKS '!D71:I71)</f>
        <v>16</v>
      </c>
      <c r="G71" s="71">
        <f>SUMIF('TEST MARKS '!$D$8:$I$8,$G$9,'TEST MARKS '!D71:I71)</f>
        <v>16</v>
      </c>
      <c r="H71" s="71">
        <f>SUMIF('TEST MARKS '!$D$8:$I$8,$H$9,'TEST MARKS '!D71:I71)</f>
        <v>16</v>
      </c>
      <c r="I71" s="71">
        <f>SUMIF('TEST MARKS '!$D$8:$I$8,$I$9,'TEST MARKS '!D71:I71)</f>
        <v>0</v>
      </c>
      <c r="J71" s="72">
        <f t="shared" si="1"/>
        <v>80</v>
      </c>
      <c r="K71" s="118">
        <f t="shared" si="2"/>
        <v>80</v>
      </c>
      <c r="L71" s="118">
        <f t="shared" si="3"/>
        <v>80</v>
      </c>
      <c r="M71" s="118">
        <f t="shared" si="4"/>
        <v>80</v>
      </c>
      <c r="N71" s="118">
        <f t="shared" si="5"/>
        <v>80</v>
      </c>
      <c r="O71" s="118" t="e">
        <f t="shared" si="6"/>
        <v>#DIV/0!</v>
      </c>
      <c r="P71" s="119" t="str">
        <f>IF(J71&lt;'TEST MARKS '!$D$159,"N","Y")</f>
        <v>Y</v>
      </c>
      <c r="Q71" s="119" t="str">
        <f>IF(K71&lt;'TEST MARKS '!$D$159,"N","Y")</f>
        <v>Y</v>
      </c>
      <c r="R71" s="119" t="str">
        <f>IF(L71&lt;'TEST MARKS '!$D$159,"N","Y")</f>
        <v>Y</v>
      </c>
      <c r="S71" s="119" t="str">
        <f>IF(M71&lt;'TEST MARKS '!$D$159,"N","Y")</f>
        <v>Y</v>
      </c>
      <c r="T71" s="119" t="str">
        <f>IF(N71&lt;'TEST MARKS '!$D$159,"N","Y")</f>
        <v>Y</v>
      </c>
      <c r="U71" s="119" t="e">
        <f>IF(O71&lt;'TEST MARKS '!$D$159,"N","Y")</f>
        <v>#DIV/0!</v>
      </c>
    </row>
    <row r="72" spans="1:21" s="116" customFormat="1">
      <c r="A72" s="39">
        <v>63</v>
      </c>
      <c r="B72" s="39" t="str">
        <f>'TEST MARKS '!B72</f>
        <v>NAYANA H J</v>
      </c>
      <c r="C72" s="39" t="str">
        <f>'TEST MARKS '!C72</f>
        <v>1SG15EC064</v>
      </c>
      <c r="D72" s="71">
        <f>SUMIF('TEST MARKS '!$D$8:$I$8,$D$9,'TEST MARKS '!D72:I72)</f>
        <v>19</v>
      </c>
      <c r="E72" s="71">
        <f>SUMIF('TEST MARKS '!$D$8:$I$8,$E$9,'TEST MARKS '!D72:I72)</f>
        <v>19</v>
      </c>
      <c r="F72" s="71">
        <f>SUMIF('TEST MARKS '!$D$8:$I$8,$F$9,'TEST MARKS '!D72:I72)</f>
        <v>19</v>
      </c>
      <c r="G72" s="71">
        <f>SUMIF('TEST MARKS '!$D$8:$I$8,$G$9,'TEST MARKS '!D72:I72)</f>
        <v>19</v>
      </c>
      <c r="H72" s="71">
        <f>SUMIF('TEST MARKS '!$D$8:$I$8,$H$9,'TEST MARKS '!D72:I72)</f>
        <v>19</v>
      </c>
      <c r="I72" s="71">
        <f>SUMIF('TEST MARKS '!$D$8:$I$8,$I$9,'TEST MARKS '!D72:I72)</f>
        <v>0</v>
      </c>
      <c r="J72" s="72">
        <f t="shared" si="1"/>
        <v>95</v>
      </c>
      <c r="K72" s="118">
        <f t="shared" si="2"/>
        <v>95</v>
      </c>
      <c r="L72" s="118">
        <f t="shared" si="3"/>
        <v>95</v>
      </c>
      <c r="M72" s="118">
        <f t="shared" si="4"/>
        <v>95</v>
      </c>
      <c r="N72" s="118">
        <f t="shared" si="5"/>
        <v>95</v>
      </c>
      <c r="O72" s="118" t="e">
        <f t="shared" si="6"/>
        <v>#DIV/0!</v>
      </c>
      <c r="P72" s="119" t="str">
        <f>IF(J72&lt;'TEST MARKS '!$D$159,"N","Y")</f>
        <v>Y</v>
      </c>
      <c r="Q72" s="119" t="str">
        <f>IF(K72&lt;'TEST MARKS '!$D$159,"N","Y")</f>
        <v>Y</v>
      </c>
      <c r="R72" s="119" t="str">
        <f>IF(L72&lt;'TEST MARKS '!$D$159,"N","Y")</f>
        <v>Y</v>
      </c>
      <c r="S72" s="119" t="str">
        <f>IF(M72&lt;'TEST MARKS '!$D$159,"N","Y")</f>
        <v>Y</v>
      </c>
      <c r="T72" s="119" t="str">
        <f>IF(N72&lt;'TEST MARKS '!$D$159,"N","Y")</f>
        <v>Y</v>
      </c>
      <c r="U72" s="119" t="e">
        <f>IF(O72&lt;'TEST MARKS '!$D$159,"N","Y")</f>
        <v>#DIV/0!</v>
      </c>
    </row>
    <row r="73" spans="1:21" s="116" customFormat="1">
      <c r="A73" s="39">
        <v>64</v>
      </c>
      <c r="B73" s="39" t="str">
        <f>'TEST MARKS '!B73</f>
        <v>NEHA S</v>
      </c>
      <c r="C73" s="39" t="str">
        <f>'TEST MARKS '!C73</f>
        <v>1SG15EC065</v>
      </c>
      <c r="D73" s="71">
        <f>SUMIF('TEST MARKS '!$D$8:$I$8,$D$9,'TEST MARKS '!D73:I73)</f>
        <v>20</v>
      </c>
      <c r="E73" s="71">
        <f>SUMIF('TEST MARKS '!$D$8:$I$8,$E$9,'TEST MARKS '!D73:I73)</f>
        <v>20</v>
      </c>
      <c r="F73" s="71">
        <f>SUMIF('TEST MARKS '!$D$8:$I$8,$F$9,'TEST MARKS '!D73:I73)</f>
        <v>20</v>
      </c>
      <c r="G73" s="71">
        <f>SUMIF('TEST MARKS '!$D$8:$I$8,$G$9,'TEST MARKS '!D73:I73)</f>
        <v>20</v>
      </c>
      <c r="H73" s="71">
        <f>SUMIF('TEST MARKS '!$D$8:$I$8,$H$9,'TEST MARKS '!D73:I73)</f>
        <v>20</v>
      </c>
      <c r="I73" s="71">
        <f>SUMIF('TEST MARKS '!$D$8:$I$8,$I$9,'TEST MARKS '!D73:I73)</f>
        <v>0</v>
      </c>
      <c r="J73" s="72">
        <f t="shared" si="1"/>
        <v>100</v>
      </c>
      <c r="K73" s="118">
        <f t="shared" si="2"/>
        <v>100</v>
      </c>
      <c r="L73" s="118">
        <f t="shared" si="3"/>
        <v>100</v>
      </c>
      <c r="M73" s="118">
        <f t="shared" si="4"/>
        <v>100</v>
      </c>
      <c r="N73" s="118">
        <f t="shared" si="5"/>
        <v>100</v>
      </c>
      <c r="O73" s="118" t="e">
        <f t="shared" si="6"/>
        <v>#DIV/0!</v>
      </c>
      <c r="P73" s="119" t="str">
        <f>IF(J73&lt;'TEST MARKS '!$D$159,"N","Y")</f>
        <v>Y</v>
      </c>
      <c r="Q73" s="119" t="str">
        <f>IF(K73&lt;'TEST MARKS '!$D$159,"N","Y")</f>
        <v>Y</v>
      </c>
      <c r="R73" s="119" t="str">
        <f>IF(L73&lt;'TEST MARKS '!$D$159,"N","Y")</f>
        <v>Y</v>
      </c>
      <c r="S73" s="119" t="str">
        <f>IF(M73&lt;'TEST MARKS '!$D$159,"N","Y")</f>
        <v>Y</v>
      </c>
      <c r="T73" s="119" t="str">
        <f>IF(N73&lt;'TEST MARKS '!$D$159,"N","Y")</f>
        <v>Y</v>
      </c>
      <c r="U73" s="119" t="e">
        <f>IF(O73&lt;'TEST MARKS '!$D$159,"N","Y")</f>
        <v>#DIV/0!</v>
      </c>
    </row>
    <row r="74" spans="1:21" s="116" customFormat="1">
      <c r="A74" s="39">
        <v>65</v>
      </c>
      <c r="B74" s="39" t="str">
        <f>'TEST MARKS '!B74</f>
        <v>NIDA SULTHANA N</v>
      </c>
      <c r="C74" s="39" t="str">
        <f>'TEST MARKS '!C74</f>
        <v>1SG15EC066</v>
      </c>
      <c r="D74" s="71">
        <f>SUMIF('TEST MARKS '!$D$8:$I$8,$D$9,'TEST MARKS '!D74:I74)</f>
        <v>20</v>
      </c>
      <c r="E74" s="71">
        <f>SUMIF('TEST MARKS '!$D$8:$I$8,$E$9,'TEST MARKS '!D74:I74)</f>
        <v>20</v>
      </c>
      <c r="F74" s="71">
        <f>SUMIF('TEST MARKS '!$D$8:$I$8,$F$9,'TEST MARKS '!D74:I74)</f>
        <v>20</v>
      </c>
      <c r="G74" s="71">
        <f>SUMIF('TEST MARKS '!$D$8:$I$8,$G$9,'TEST MARKS '!D74:I74)</f>
        <v>20</v>
      </c>
      <c r="H74" s="71">
        <f>SUMIF('TEST MARKS '!$D$8:$I$8,$H$9,'TEST MARKS '!D74:I74)</f>
        <v>20</v>
      </c>
      <c r="I74" s="71">
        <f>SUMIF('TEST MARKS '!$D$8:$I$8,$I$9,'TEST MARKS '!D74:I74)</f>
        <v>0</v>
      </c>
      <c r="J74" s="72">
        <f t="shared" si="1"/>
        <v>100</v>
      </c>
      <c r="K74" s="118">
        <f t="shared" si="2"/>
        <v>100</v>
      </c>
      <c r="L74" s="118">
        <f t="shared" si="3"/>
        <v>100</v>
      </c>
      <c r="M74" s="118">
        <f t="shared" si="4"/>
        <v>100</v>
      </c>
      <c r="N74" s="118">
        <f t="shared" si="5"/>
        <v>100</v>
      </c>
      <c r="O74" s="118" t="e">
        <f t="shared" si="6"/>
        <v>#DIV/0!</v>
      </c>
      <c r="P74" s="119" t="str">
        <f>IF(J74&lt;'TEST MARKS '!$D$159,"N","Y")</f>
        <v>Y</v>
      </c>
      <c r="Q74" s="119" t="str">
        <f>IF(K74&lt;'TEST MARKS '!$D$159,"N","Y")</f>
        <v>Y</v>
      </c>
      <c r="R74" s="119" t="str">
        <f>IF(L74&lt;'TEST MARKS '!$D$159,"N","Y")</f>
        <v>Y</v>
      </c>
      <c r="S74" s="119" t="str">
        <f>IF(M74&lt;'TEST MARKS '!$D$159,"N","Y")</f>
        <v>Y</v>
      </c>
      <c r="T74" s="119" t="str">
        <f>IF(N74&lt;'TEST MARKS '!$D$159,"N","Y")</f>
        <v>Y</v>
      </c>
      <c r="U74" s="119" t="e">
        <f>IF(O74&lt;'TEST MARKS '!$D$159,"N","Y")</f>
        <v>#DIV/0!</v>
      </c>
    </row>
    <row r="75" spans="1:21" s="116" customFormat="1">
      <c r="A75" s="39">
        <v>66</v>
      </c>
      <c r="B75" s="39" t="str">
        <f>'TEST MARKS '!B75</f>
        <v>NIKHIL R.A</v>
      </c>
      <c r="C75" s="39" t="str">
        <f>'TEST MARKS '!C75</f>
        <v>1SG15EC067</v>
      </c>
      <c r="D75" s="71">
        <f>SUMIF('TEST MARKS '!$D$8:$I$8,$D$9,'TEST MARKS '!D75:I75)</f>
        <v>19</v>
      </c>
      <c r="E75" s="71">
        <f>SUMIF('TEST MARKS '!$D$8:$I$8,$E$9,'TEST MARKS '!D75:I75)</f>
        <v>19</v>
      </c>
      <c r="F75" s="71">
        <f>SUMIF('TEST MARKS '!$D$8:$I$8,$F$9,'TEST MARKS '!D75:I75)</f>
        <v>19</v>
      </c>
      <c r="G75" s="71">
        <f>SUMIF('TEST MARKS '!$D$8:$I$8,$G$9,'TEST MARKS '!D75:I75)</f>
        <v>19</v>
      </c>
      <c r="H75" s="71">
        <f>SUMIF('TEST MARKS '!$D$8:$I$8,$H$9,'TEST MARKS '!D75:I75)</f>
        <v>19</v>
      </c>
      <c r="I75" s="71">
        <f>SUMIF('TEST MARKS '!$D$8:$I$8,$I$9,'TEST MARKS '!D75:I75)</f>
        <v>0</v>
      </c>
      <c r="J75" s="72">
        <f t="shared" ref="J75:J129" si="7">D75*100/$J$8</f>
        <v>95</v>
      </c>
      <c r="K75" s="118">
        <f t="shared" ref="K75:K129" si="8">E75*100/$K$8</f>
        <v>95</v>
      </c>
      <c r="L75" s="118">
        <f t="shared" ref="L75:L129" si="9">F75*100/$L$8</f>
        <v>95</v>
      </c>
      <c r="M75" s="118">
        <f t="shared" ref="M75:M129" si="10">G75*100/$M$8</f>
        <v>95</v>
      </c>
      <c r="N75" s="118">
        <f t="shared" ref="N75:N129" si="11">H75*100/$N$8</f>
        <v>95</v>
      </c>
      <c r="O75" s="118" t="e">
        <f t="shared" ref="O75:O129" si="12">I75*100/$O$8</f>
        <v>#DIV/0!</v>
      </c>
      <c r="P75" s="119" t="str">
        <f>IF(J75&lt;'TEST MARKS '!$D$159,"N","Y")</f>
        <v>Y</v>
      </c>
      <c r="Q75" s="119" t="str">
        <f>IF(K75&lt;'TEST MARKS '!$D$159,"N","Y")</f>
        <v>Y</v>
      </c>
      <c r="R75" s="119" t="str">
        <f>IF(L75&lt;'TEST MARKS '!$D$159,"N","Y")</f>
        <v>Y</v>
      </c>
      <c r="S75" s="119" t="str">
        <f>IF(M75&lt;'TEST MARKS '!$D$159,"N","Y")</f>
        <v>Y</v>
      </c>
      <c r="T75" s="119" t="str">
        <f>IF(N75&lt;'TEST MARKS '!$D$159,"N","Y")</f>
        <v>Y</v>
      </c>
      <c r="U75" s="119" t="e">
        <f>IF(O75&lt;'TEST MARKS '!$D$159,"N","Y")</f>
        <v>#DIV/0!</v>
      </c>
    </row>
    <row r="76" spans="1:21" s="116" customFormat="1">
      <c r="A76" s="39">
        <v>67</v>
      </c>
      <c r="B76" s="39" t="str">
        <f>'TEST MARKS '!B76</f>
        <v>NISHAL KUMAR TIWARI</v>
      </c>
      <c r="C76" s="39" t="str">
        <f>'TEST MARKS '!C76</f>
        <v>1SG15EC068</v>
      </c>
      <c r="D76" s="71">
        <f>SUMIF('TEST MARKS '!$D$8:$I$8,$D$9,'TEST MARKS '!D76:I76)</f>
        <v>13</v>
      </c>
      <c r="E76" s="71">
        <f>SUMIF('TEST MARKS '!$D$8:$I$8,$E$9,'TEST MARKS '!D76:I76)</f>
        <v>13</v>
      </c>
      <c r="F76" s="71">
        <f>SUMIF('TEST MARKS '!$D$8:$I$8,$F$9,'TEST MARKS '!D76:I76)</f>
        <v>13</v>
      </c>
      <c r="G76" s="71">
        <f>SUMIF('TEST MARKS '!$D$8:$I$8,$G$9,'TEST MARKS '!D76:I76)</f>
        <v>13</v>
      </c>
      <c r="H76" s="71">
        <f>SUMIF('TEST MARKS '!$D$8:$I$8,$H$9,'TEST MARKS '!D76:I76)</f>
        <v>13</v>
      </c>
      <c r="I76" s="71">
        <f>SUMIF('TEST MARKS '!$D$8:$I$8,$I$9,'TEST MARKS '!D76:I76)</f>
        <v>0</v>
      </c>
      <c r="J76" s="72">
        <f t="shared" si="7"/>
        <v>65</v>
      </c>
      <c r="K76" s="118">
        <f t="shared" si="8"/>
        <v>65</v>
      </c>
      <c r="L76" s="118">
        <f t="shared" si="9"/>
        <v>65</v>
      </c>
      <c r="M76" s="118">
        <f t="shared" si="10"/>
        <v>65</v>
      </c>
      <c r="N76" s="118">
        <f t="shared" si="11"/>
        <v>65</v>
      </c>
      <c r="O76" s="118" t="e">
        <f t="shared" si="12"/>
        <v>#DIV/0!</v>
      </c>
      <c r="P76" s="119" t="str">
        <f>IF(J76&lt;'TEST MARKS '!$D$159,"N","Y")</f>
        <v>Y</v>
      </c>
      <c r="Q76" s="119" t="str">
        <f>IF(K76&lt;'TEST MARKS '!$D$159,"N","Y")</f>
        <v>Y</v>
      </c>
      <c r="R76" s="119" t="str">
        <f>IF(L76&lt;'TEST MARKS '!$D$159,"N","Y")</f>
        <v>Y</v>
      </c>
      <c r="S76" s="119" t="str">
        <f>IF(M76&lt;'TEST MARKS '!$D$159,"N","Y")</f>
        <v>Y</v>
      </c>
      <c r="T76" s="119" t="str">
        <f>IF(N76&lt;'TEST MARKS '!$D$159,"N","Y")</f>
        <v>Y</v>
      </c>
      <c r="U76" s="119" t="e">
        <f>IF(O76&lt;'TEST MARKS '!$D$159,"N","Y")</f>
        <v>#DIV/0!</v>
      </c>
    </row>
    <row r="77" spans="1:21" s="116" customFormat="1">
      <c r="A77" s="39">
        <v>68</v>
      </c>
      <c r="B77" s="39" t="str">
        <f>'TEST MARKS '!B77</f>
        <v>NISHANT KUMAR</v>
      </c>
      <c r="C77" s="39" t="str">
        <f>'TEST MARKS '!C77</f>
        <v>1SG15EC069</v>
      </c>
      <c r="D77" s="71">
        <f>SUMIF('TEST MARKS '!$D$8:$I$8,$D$9,'TEST MARKS '!D77:I77)</f>
        <v>19</v>
      </c>
      <c r="E77" s="71">
        <f>SUMIF('TEST MARKS '!$D$8:$I$8,$E$9,'TEST MARKS '!D77:I77)</f>
        <v>19</v>
      </c>
      <c r="F77" s="71">
        <f>SUMIF('TEST MARKS '!$D$8:$I$8,$F$9,'TEST MARKS '!D77:I77)</f>
        <v>19</v>
      </c>
      <c r="G77" s="71">
        <f>SUMIF('TEST MARKS '!$D$8:$I$8,$G$9,'TEST MARKS '!D77:I77)</f>
        <v>19</v>
      </c>
      <c r="H77" s="71">
        <f>SUMIF('TEST MARKS '!$D$8:$I$8,$H$9,'TEST MARKS '!D77:I77)</f>
        <v>19</v>
      </c>
      <c r="I77" s="71">
        <f>SUMIF('TEST MARKS '!$D$8:$I$8,$I$9,'TEST MARKS '!D77:I77)</f>
        <v>0</v>
      </c>
      <c r="J77" s="72">
        <f t="shared" si="7"/>
        <v>95</v>
      </c>
      <c r="K77" s="118">
        <f t="shared" si="8"/>
        <v>95</v>
      </c>
      <c r="L77" s="118">
        <f t="shared" si="9"/>
        <v>95</v>
      </c>
      <c r="M77" s="118">
        <f t="shared" si="10"/>
        <v>95</v>
      </c>
      <c r="N77" s="118">
        <f t="shared" si="11"/>
        <v>95</v>
      </c>
      <c r="O77" s="118" t="e">
        <f t="shared" si="12"/>
        <v>#DIV/0!</v>
      </c>
      <c r="P77" s="119" t="str">
        <f>IF(J77&lt;'TEST MARKS '!$D$159,"N","Y")</f>
        <v>Y</v>
      </c>
      <c r="Q77" s="119" t="str">
        <f>IF(K77&lt;'TEST MARKS '!$D$159,"N","Y")</f>
        <v>Y</v>
      </c>
      <c r="R77" s="119" t="str">
        <f>IF(L77&lt;'TEST MARKS '!$D$159,"N","Y")</f>
        <v>Y</v>
      </c>
      <c r="S77" s="119" t="str">
        <f>IF(M77&lt;'TEST MARKS '!$D$159,"N","Y")</f>
        <v>Y</v>
      </c>
      <c r="T77" s="119" t="str">
        <f>IF(N77&lt;'TEST MARKS '!$D$159,"N","Y")</f>
        <v>Y</v>
      </c>
      <c r="U77" s="119" t="e">
        <f>IF(O77&lt;'TEST MARKS '!$D$159,"N","Y")</f>
        <v>#DIV/0!</v>
      </c>
    </row>
    <row r="78" spans="1:21" s="116" customFormat="1">
      <c r="A78" s="39">
        <v>69</v>
      </c>
      <c r="B78" s="39" t="str">
        <f>'TEST MARKS '!B78</f>
        <v>NIVEDITHA M</v>
      </c>
      <c r="C78" s="39" t="str">
        <f>'TEST MARKS '!C78</f>
        <v>1SG15EC070</v>
      </c>
      <c r="D78" s="71">
        <f>SUMIF('TEST MARKS '!$D$8:$I$8,$D$9,'TEST MARKS '!D78:I78)</f>
        <v>20</v>
      </c>
      <c r="E78" s="71">
        <f>SUMIF('TEST MARKS '!$D$8:$I$8,$E$9,'TEST MARKS '!D78:I78)</f>
        <v>20</v>
      </c>
      <c r="F78" s="71">
        <f>SUMIF('TEST MARKS '!$D$8:$I$8,$F$9,'TEST MARKS '!D78:I78)</f>
        <v>20</v>
      </c>
      <c r="G78" s="71">
        <f>SUMIF('TEST MARKS '!$D$8:$I$8,$G$9,'TEST MARKS '!D78:I78)</f>
        <v>20</v>
      </c>
      <c r="H78" s="71">
        <f>SUMIF('TEST MARKS '!$D$8:$I$8,$H$9,'TEST MARKS '!D78:I78)</f>
        <v>20</v>
      </c>
      <c r="I78" s="71">
        <f>SUMIF('TEST MARKS '!$D$8:$I$8,$I$9,'TEST MARKS '!D78:I78)</f>
        <v>0</v>
      </c>
      <c r="J78" s="72">
        <f t="shared" si="7"/>
        <v>100</v>
      </c>
      <c r="K78" s="118">
        <f t="shared" si="8"/>
        <v>100</v>
      </c>
      <c r="L78" s="118">
        <f t="shared" si="9"/>
        <v>100</v>
      </c>
      <c r="M78" s="118">
        <f t="shared" si="10"/>
        <v>100</v>
      </c>
      <c r="N78" s="118">
        <f t="shared" si="11"/>
        <v>100</v>
      </c>
      <c r="O78" s="118" t="e">
        <f t="shared" si="12"/>
        <v>#DIV/0!</v>
      </c>
      <c r="P78" s="119" t="str">
        <f>IF(J78&lt;'TEST MARKS '!$D$159,"N","Y")</f>
        <v>Y</v>
      </c>
      <c r="Q78" s="119" t="str">
        <f>IF(K78&lt;'TEST MARKS '!$D$159,"N","Y")</f>
        <v>Y</v>
      </c>
      <c r="R78" s="119" t="str">
        <f>IF(L78&lt;'TEST MARKS '!$D$159,"N","Y")</f>
        <v>Y</v>
      </c>
      <c r="S78" s="119" t="str">
        <f>IF(M78&lt;'TEST MARKS '!$D$159,"N","Y")</f>
        <v>Y</v>
      </c>
      <c r="T78" s="119" t="str">
        <f>IF(N78&lt;'TEST MARKS '!$D$159,"N","Y")</f>
        <v>Y</v>
      </c>
      <c r="U78" s="119" t="e">
        <f>IF(O78&lt;'TEST MARKS '!$D$159,"N","Y")</f>
        <v>#DIV/0!</v>
      </c>
    </row>
    <row r="79" spans="1:21" s="116" customFormat="1">
      <c r="A79" s="39">
        <v>70</v>
      </c>
      <c r="B79" s="39" t="str">
        <f>'TEST MARKS '!B79</f>
        <v>NIVEDITHA S</v>
      </c>
      <c r="C79" s="39" t="str">
        <f>'TEST MARKS '!C79</f>
        <v>1SG15EC071</v>
      </c>
      <c r="D79" s="71">
        <f>SUMIF('TEST MARKS '!$D$8:$I$8,$D$9,'TEST MARKS '!D79:I79)</f>
        <v>18</v>
      </c>
      <c r="E79" s="71">
        <f>SUMIF('TEST MARKS '!$D$8:$I$8,$E$9,'TEST MARKS '!D79:I79)</f>
        <v>18</v>
      </c>
      <c r="F79" s="71">
        <f>SUMIF('TEST MARKS '!$D$8:$I$8,$F$9,'TEST MARKS '!D79:I79)</f>
        <v>18</v>
      </c>
      <c r="G79" s="71">
        <f>SUMIF('TEST MARKS '!$D$8:$I$8,$G$9,'TEST MARKS '!D79:I79)</f>
        <v>18</v>
      </c>
      <c r="H79" s="71">
        <f>SUMIF('TEST MARKS '!$D$8:$I$8,$H$9,'TEST MARKS '!D79:I79)</f>
        <v>18</v>
      </c>
      <c r="I79" s="71">
        <f>SUMIF('TEST MARKS '!$D$8:$I$8,$I$9,'TEST MARKS '!D79:I79)</f>
        <v>0</v>
      </c>
      <c r="J79" s="72">
        <f t="shared" si="7"/>
        <v>90</v>
      </c>
      <c r="K79" s="118">
        <f t="shared" si="8"/>
        <v>90</v>
      </c>
      <c r="L79" s="118">
        <f t="shared" si="9"/>
        <v>90</v>
      </c>
      <c r="M79" s="118">
        <f t="shared" si="10"/>
        <v>90</v>
      </c>
      <c r="N79" s="118">
        <f t="shared" si="11"/>
        <v>90</v>
      </c>
      <c r="O79" s="118" t="e">
        <f t="shared" si="12"/>
        <v>#DIV/0!</v>
      </c>
      <c r="P79" s="119" t="str">
        <f>IF(J79&lt;'TEST MARKS '!$D$159,"N","Y")</f>
        <v>Y</v>
      </c>
      <c r="Q79" s="119" t="str">
        <f>IF(K79&lt;'TEST MARKS '!$D$159,"N","Y")</f>
        <v>Y</v>
      </c>
      <c r="R79" s="119" t="str">
        <f>IF(L79&lt;'TEST MARKS '!$D$159,"N","Y")</f>
        <v>Y</v>
      </c>
      <c r="S79" s="119" t="str">
        <f>IF(M79&lt;'TEST MARKS '!$D$159,"N","Y")</f>
        <v>Y</v>
      </c>
      <c r="T79" s="119" t="str">
        <f>IF(N79&lt;'TEST MARKS '!$D$159,"N","Y")</f>
        <v>Y</v>
      </c>
      <c r="U79" s="119" t="e">
        <f>IF(O79&lt;'TEST MARKS '!$D$159,"N","Y")</f>
        <v>#DIV/0!</v>
      </c>
    </row>
    <row r="80" spans="1:21" s="116" customFormat="1">
      <c r="A80" s="39">
        <v>71</v>
      </c>
      <c r="B80" s="39" t="str">
        <f>'TEST MARKS '!B80</f>
        <v>PAVITHRAJ</v>
      </c>
      <c r="C80" s="39" t="str">
        <f>'TEST MARKS '!C80</f>
        <v>1SG15EC072</v>
      </c>
      <c r="D80" s="71">
        <f>SUMIF('TEST MARKS '!$D$8:$I$8,$D$9,'TEST MARKS '!D80:I80)</f>
        <v>20</v>
      </c>
      <c r="E80" s="71">
        <f>SUMIF('TEST MARKS '!$D$8:$I$8,$E$9,'TEST MARKS '!D80:I80)</f>
        <v>20</v>
      </c>
      <c r="F80" s="71">
        <f>SUMIF('TEST MARKS '!$D$8:$I$8,$F$9,'TEST MARKS '!D80:I80)</f>
        <v>20</v>
      </c>
      <c r="G80" s="71">
        <f>SUMIF('TEST MARKS '!$D$8:$I$8,$G$9,'TEST MARKS '!D80:I80)</f>
        <v>20</v>
      </c>
      <c r="H80" s="71">
        <f>SUMIF('TEST MARKS '!$D$8:$I$8,$H$9,'TEST MARKS '!D80:I80)</f>
        <v>20</v>
      </c>
      <c r="I80" s="71">
        <f>SUMIF('TEST MARKS '!$D$8:$I$8,$I$9,'TEST MARKS '!D80:I80)</f>
        <v>0</v>
      </c>
      <c r="J80" s="72">
        <f t="shared" si="7"/>
        <v>100</v>
      </c>
      <c r="K80" s="118">
        <f t="shared" si="8"/>
        <v>100</v>
      </c>
      <c r="L80" s="118">
        <f t="shared" si="9"/>
        <v>100</v>
      </c>
      <c r="M80" s="118">
        <f t="shared" si="10"/>
        <v>100</v>
      </c>
      <c r="N80" s="118">
        <f t="shared" si="11"/>
        <v>100</v>
      </c>
      <c r="O80" s="118" t="e">
        <f t="shared" si="12"/>
        <v>#DIV/0!</v>
      </c>
      <c r="P80" s="119" t="str">
        <f>IF(J80&lt;'TEST MARKS '!$D$159,"N","Y")</f>
        <v>Y</v>
      </c>
      <c r="Q80" s="119" t="str">
        <f>IF(K80&lt;'TEST MARKS '!$D$159,"N","Y")</f>
        <v>Y</v>
      </c>
      <c r="R80" s="119" t="str">
        <f>IF(L80&lt;'TEST MARKS '!$D$159,"N","Y")</f>
        <v>Y</v>
      </c>
      <c r="S80" s="119" t="str">
        <f>IF(M80&lt;'TEST MARKS '!$D$159,"N","Y")</f>
        <v>Y</v>
      </c>
      <c r="T80" s="119" t="str">
        <f>IF(N80&lt;'TEST MARKS '!$D$159,"N","Y")</f>
        <v>Y</v>
      </c>
      <c r="U80" s="119" t="e">
        <f>IF(O80&lt;'TEST MARKS '!$D$159,"N","Y")</f>
        <v>#DIV/0!</v>
      </c>
    </row>
    <row r="81" spans="1:21" s="116" customFormat="1">
      <c r="A81" s="39">
        <v>72</v>
      </c>
      <c r="B81" s="39" t="str">
        <f>'TEST MARKS '!B81</f>
        <v>PAVITRA</v>
      </c>
      <c r="C81" s="39" t="str">
        <f>'TEST MARKS '!C81</f>
        <v>1SG15EC073</v>
      </c>
      <c r="D81" s="71">
        <f>SUMIF('TEST MARKS '!$D$8:$I$8,$D$9,'TEST MARKS '!D81:I81)</f>
        <v>19</v>
      </c>
      <c r="E81" s="71">
        <f>SUMIF('TEST MARKS '!$D$8:$I$8,$E$9,'TEST MARKS '!D81:I81)</f>
        <v>19</v>
      </c>
      <c r="F81" s="71">
        <f>SUMIF('TEST MARKS '!$D$8:$I$8,$F$9,'TEST MARKS '!D81:I81)</f>
        <v>19</v>
      </c>
      <c r="G81" s="71">
        <f>SUMIF('TEST MARKS '!$D$8:$I$8,$G$9,'TEST MARKS '!D81:I81)</f>
        <v>19</v>
      </c>
      <c r="H81" s="71">
        <f>SUMIF('TEST MARKS '!$D$8:$I$8,$H$9,'TEST MARKS '!D81:I81)</f>
        <v>19</v>
      </c>
      <c r="I81" s="71">
        <f>SUMIF('TEST MARKS '!$D$8:$I$8,$I$9,'TEST MARKS '!D81:I81)</f>
        <v>0</v>
      </c>
      <c r="J81" s="72">
        <f t="shared" si="7"/>
        <v>95</v>
      </c>
      <c r="K81" s="118">
        <f t="shared" si="8"/>
        <v>95</v>
      </c>
      <c r="L81" s="118">
        <f t="shared" si="9"/>
        <v>95</v>
      </c>
      <c r="M81" s="118">
        <f t="shared" si="10"/>
        <v>95</v>
      </c>
      <c r="N81" s="118">
        <f t="shared" si="11"/>
        <v>95</v>
      </c>
      <c r="O81" s="118" t="e">
        <f t="shared" si="12"/>
        <v>#DIV/0!</v>
      </c>
      <c r="P81" s="119" t="str">
        <f>IF(J81&lt;'TEST MARKS '!$D$159,"N","Y")</f>
        <v>Y</v>
      </c>
      <c r="Q81" s="119" t="str">
        <f>IF(K81&lt;'TEST MARKS '!$D$159,"N","Y")</f>
        <v>Y</v>
      </c>
      <c r="R81" s="119" t="str">
        <f>IF(L81&lt;'TEST MARKS '!$D$159,"N","Y")</f>
        <v>Y</v>
      </c>
      <c r="S81" s="119" t="str">
        <f>IF(M81&lt;'TEST MARKS '!$D$159,"N","Y")</f>
        <v>Y</v>
      </c>
      <c r="T81" s="119" t="str">
        <f>IF(N81&lt;'TEST MARKS '!$D$159,"N","Y")</f>
        <v>Y</v>
      </c>
      <c r="U81" s="119" t="e">
        <f>IF(O81&lt;'TEST MARKS '!$D$159,"N","Y")</f>
        <v>#DIV/0!</v>
      </c>
    </row>
    <row r="82" spans="1:21" s="116" customFormat="1">
      <c r="A82" s="39">
        <v>73</v>
      </c>
      <c r="B82" s="39" t="str">
        <f>'TEST MARKS '!B82</f>
        <v>POOJA R</v>
      </c>
      <c r="C82" s="39" t="str">
        <f>'TEST MARKS '!C82</f>
        <v>1SG15EC074</v>
      </c>
      <c r="D82" s="71">
        <f>SUMIF('TEST MARKS '!$D$8:$I$8,$D$9,'TEST MARKS '!D82:I82)</f>
        <v>18</v>
      </c>
      <c r="E82" s="71">
        <f>SUMIF('TEST MARKS '!$D$8:$I$8,$E$9,'TEST MARKS '!D82:I82)</f>
        <v>18</v>
      </c>
      <c r="F82" s="71">
        <f>SUMIF('TEST MARKS '!$D$8:$I$8,$F$9,'TEST MARKS '!D82:I82)</f>
        <v>18</v>
      </c>
      <c r="G82" s="71">
        <f>SUMIF('TEST MARKS '!$D$8:$I$8,$G$9,'TEST MARKS '!D82:I82)</f>
        <v>18</v>
      </c>
      <c r="H82" s="71">
        <f>SUMIF('TEST MARKS '!$D$8:$I$8,$H$9,'TEST MARKS '!D82:I82)</f>
        <v>18</v>
      </c>
      <c r="I82" s="71">
        <f>SUMIF('TEST MARKS '!$D$8:$I$8,$I$9,'TEST MARKS '!D82:I82)</f>
        <v>0</v>
      </c>
      <c r="J82" s="72">
        <f t="shared" si="7"/>
        <v>90</v>
      </c>
      <c r="K82" s="118">
        <f t="shared" si="8"/>
        <v>90</v>
      </c>
      <c r="L82" s="118">
        <f t="shared" si="9"/>
        <v>90</v>
      </c>
      <c r="M82" s="118">
        <f t="shared" si="10"/>
        <v>90</v>
      </c>
      <c r="N82" s="118">
        <f t="shared" si="11"/>
        <v>90</v>
      </c>
      <c r="O82" s="118" t="e">
        <f t="shared" si="12"/>
        <v>#DIV/0!</v>
      </c>
      <c r="P82" s="119" t="str">
        <f>IF(J82&lt;'TEST MARKS '!$D$159,"N","Y")</f>
        <v>Y</v>
      </c>
      <c r="Q82" s="119" t="str">
        <f>IF(K82&lt;'TEST MARKS '!$D$159,"N","Y")</f>
        <v>Y</v>
      </c>
      <c r="R82" s="119" t="str">
        <f>IF(L82&lt;'TEST MARKS '!$D$159,"N","Y")</f>
        <v>Y</v>
      </c>
      <c r="S82" s="119" t="str">
        <f>IF(M82&lt;'TEST MARKS '!$D$159,"N","Y")</f>
        <v>Y</v>
      </c>
      <c r="T82" s="119" t="str">
        <f>IF(N82&lt;'TEST MARKS '!$D$159,"N","Y")</f>
        <v>Y</v>
      </c>
      <c r="U82" s="119" t="e">
        <f>IF(O82&lt;'TEST MARKS '!$D$159,"N","Y")</f>
        <v>#DIV/0!</v>
      </c>
    </row>
    <row r="83" spans="1:21" s="116" customFormat="1">
      <c r="A83" s="39">
        <v>74</v>
      </c>
      <c r="B83" s="39" t="str">
        <f>'TEST MARKS '!B83</f>
        <v>POOJA S BHAT</v>
      </c>
      <c r="C83" s="39" t="str">
        <f>'TEST MARKS '!C83</f>
        <v>1SG15EC075</v>
      </c>
      <c r="D83" s="71">
        <f>SUMIF('TEST MARKS '!$D$8:$I$8,$D$9,'TEST MARKS '!D83:I83)</f>
        <v>20</v>
      </c>
      <c r="E83" s="71">
        <f>SUMIF('TEST MARKS '!$D$8:$I$8,$E$9,'TEST MARKS '!D83:I83)</f>
        <v>20</v>
      </c>
      <c r="F83" s="71">
        <f>SUMIF('TEST MARKS '!$D$8:$I$8,$F$9,'TEST MARKS '!D83:I83)</f>
        <v>20</v>
      </c>
      <c r="G83" s="71">
        <f>SUMIF('TEST MARKS '!$D$8:$I$8,$G$9,'TEST MARKS '!D83:I83)</f>
        <v>20</v>
      </c>
      <c r="H83" s="71">
        <f>SUMIF('TEST MARKS '!$D$8:$I$8,$H$9,'TEST MARKS '!D83:I83)</f>
        <v>20</v>
      </c>
      <c r="I83" s="71">
        <f>SUMIF('TEST MARKS '!$D$8:$I$8,$I$9,'TEST MARKS '!D83:I83)</f>
        <v>0</v>
      </c>
      <c r="J83" s="72">
        <f t="shared" si="7"/>
        <v>100</v>
      </c>
      <c r="K83" s="118">
        <f t="shared" si="8"/>
        <v>100</v>
      </c>
      <c r="L83" s="118">
        <f t="shared" si="9"/>
        <v>100</v>
      </c>
      <c r="M83" s="118">
        <f t="shared" si="10"/>
        <v>100</v>
      </c>
      <c r="N83" s="118">
        <f t="shared" si="11"/>
        <v>100</v>
      </c>
      <c r="O83" s="118" t="e">
        <f t="shared" si="12"/>
        <v>#DIV/0!</v>
      </c>
      <c r="P83" s="119" t="str">
        <f>IF(J83&lt;'TEST MARKS '!$D$159,"N","Y")</f>
        <v>Y</v>
      </c>
      <c r="Q83" s="119" t="str">
        <f>IF(K83&lt;'TEST MARKS '!$D$159,"N","Y")</f>
        <v>Y</v>
      </c>
      <c r="R83" s="119" t="str">
        <f>IF(L83&lt;'TEST MARKS '!$D$159,"N","Y")</f>
        <v>Y</v>
      </c>
      <c r="S83" s="119" t="str">
        <f>IF(M83&lt;'TEST MARKS '!$D$159,"N","Y")</f>
        <v>Y</v>
      </c>
      <c r="T83" s="119" t="str">
        <f>IF(N83&lt;'TEST MARKS '!$D$159,"N","Y")</f>
        <v>Y</v>
      </c>
      <c r="U83" s="119" t="e">
        <f>IF(O83&lt;'TEST MARKS '!$D$159,"N","Y")</f>
        <v>#DIV/0!</v>
      </c>
    </row>
    <row r="84" spans="1:21" s="116" customFormat="1">
      <c r="A84" s="39">
        <v>75</v>
      </c>
      <c r="B84" s="39" t="str">
        <f>'TEST MARKS '!B84</f>
        <v>PRAJWAL K</v>
      </c>
      <c r="C84" s="39" t="str">
        <f>'TEST MARKS '!C84</f>
        <v>1SG15EC076</v>
      </c>
      <c r="D84" s="71">
        <f>SUMIF('TEST MARKS '!$D$8:$I$8,$D$9,'TEST MARKS '!D84:I84)</f>
        <v>19</v>
      </c>
      <c r="E84" s="71">
        <f>SUMIF('TEST MARKS '!$D$8:$I$8,$E$9,'TEST MARKS '!D84:I84)</f>
        <v>19</v>
      </c>
      <c r="F84" s="71">
        <f>SUMIF('TEST MARKS '!$D$8:$I$8,$F$9,'TEST MARKS '!D84:I84)</f>
        <v>19</v>
      </c>
      <c r="G84" s="71">
        <f>SUMIF('TEST MARKS '!$D$8:$I$8,$G$9,'TEST MARKS '!D84:I84)</f>
        <v>19</v>
      </c>
      <c r="H84" s="71">
        <f>SUMIF('TEST MARKS '!$D$8:$I$8,$H$9,'TEST MARKS '!D84:I84)</f>
        <v>19</v>
      </c>
      <c r="I84" s="71">
        <f>SUMIF('TEST MARKS '!$D$8:$I$8,$I$9,'TEST MARKS '!D84:I84)</f>
        <v>0</v>
      </c>
      <c r="J84" s="72">
        <f t="shared" si="7"/>
        <v>95</v>
      </c>
      <c r="K84" s="118">
        <f t="shared" si="8"/>
        <v>95</v>
      </c>
      <c r="L84" s="118">
        <f t="shared" si="9"/>
        <v>95</v>
      </c>
      <c r="M84" s="118">
        <f t="shared" si="10"/>
        <v>95</v>
      </c>
      <c r="N84" s="118">
        <f t="shared" si="11"/>
        <v>95</v>
      </c>
      <c r="O84" s="118" t="e">
        <f t="shared" si="12"/>
        <v>#DIV/0!</v>
      </c>
      <c r="P84" s="119" t="str">
        <f>IF(J84&lt;'TEST MARKS '!$D$159,"N","Y")</f>
        <v>Y</v>
      </c>
      <c r="Q84" s="119" t="str">
        <f>IF(K84&lt;'TEST MARKS '!$D$159,"N","Y")</f>
        <v>Y</v>
      </c>
      <c r="R84" s="119" t="str">
        <f>IF(L84&lt;'TEST MARKS '!$D$159,"N","Y")</f>
        <v>Y</v>
      </c>
      <c r="S84" s="119" t="str">
        <f>IF(M84&lt;'TEST MARKS '!$D$159,"N","Y")</f>
        <v>Y</v>
      </c>
      <c r="T84" s="119" t="str">
        <f>IF(N84&lt;'TEST MARKS '!$D$159,"N","Y")</f>
        <v>Y</v>
      </c>
      <c r="U84" s="119" t="e">
        <f>IF(O84&lt;'TEST MARKS '!$D$159,"N","Y")</f>
        <v>#DIV/0!</v>
      </c>
    </row>
    <row r="85" spans="1:21" s="116" customFormat="1">
      <c r="A85" s="39">
        <v>76</v>
      </c>
      <c r="B85" s="39" t="str">
        <f>'TEST MARKS '!B85</f>
        <v>PRAJWAL S</v>
      </c>
      <c r="C85" s="39" t="str">
        <f>'TEST MARKS '!C85</f>
        <v>1SG15EC077</v>
      </c>
      <c r="D85" s="71">
        <f>SUMIF('TEST MARKS '!$D$8:$I$8,$D$9,'TEST MARKS '!D85:I85)</f>
        <v>17</v>
      </c>
      <c r="E85" s="71">
        <f>SUMIF('TEST MARKS '!$D$8:$I$8,$E$9,'TEST MARKS '!D85:I85)</f>
        <v>17</v>
      </c>
      <c r="F85" s="71">
        <f>SUMIF('TEST MARKS '!$D$8:$I$8,$F$9,'TEST MARKS '!D85:I85)</f>
        <v>17</v>
      </c>
      <c r="G85" s="71">
        <f>SUMIF('TEST MARKS '!$D$8:$I$8,$G$9,'TEST MARKS '!D85:I85)</f>
        <v>17</v>
      </c>
      <c r="H85" s="71">
        <f>SUMIF('TEST MARKS '!$D$8:$I$8,$H$9,'TEST MARKS '!D85:I85)</f>
        <v>17</v>
      </c>
      <c r="I85" s="71">
        <f>SUMIF('TEST MARKS '!$D$8:$I$8,$I$9,'TEST MARKS '!D85:I85)</f>
        <v>0</v>
      </c>
      <c r="J85" s="72">
        <f t="shared" si="7"/>
        <v>85</v>
      </c>
      <c r="K85" s="118">
        <f t="shared" si="8"/>
        <v>85</v>
      </c>
      <c r="L85" s="118">
        <f t="shared" si="9"/>
        <v>85</v>
      </c>
      <c r="M85" s="118">
        <f t="shared" si="10"/>
        <v>85</v>
      </c>
      <c r="N85" s="118">
        <f t="shared" si="11"/>
        <v>85</v>
      </c>
      <c r="O85" s="118" t="e">
        <f t="shared" si="12"/>
        <v>#DIV/0!</v>
      </c>
      <c r="P85" s="119" t="str">
        <f>IF(J85&lt;'TEST MARKS '!$D$159,"N","Y")</f>
        <v>Y</v>
      </c>
      <c r="Q85" s="119" t="str">
        <f>IF(K85&lt;'TEST MARKS '!$D$159,"N","Y")</f>
        <v>Y</v>
      </c>
      <c r="R85" s="119" t="str">
        <f>IF(L85&lt;'TEST MARKS '!$D$159,"N","Y")</f>
        <v>Y</v>
      </c>
      <c r="S85" s="119" t="str">
        <f>IF(M85&lt;'TEST MARKS '!$D$159,"N","Y")</f>
        <v>Y</v>
      </c>
      <c r="T85" s="119" t="str">
        <f>IF(N85&lt;'TEST MARKS '!$D$159,"N","Y")</f>
        <v>Y</v>
      </c>
      <c r="U85" s="119" t="e">
        <f>IF(O85&lt;'TEST MARKS '!$D$159,"N","Y")</f>
        <v>#DIV/0!</v>
      </c>
    </row>
    <row r="86" spans="1:21" s="116" customFormat="1">
      <c r="A86" s="39">
        <v>77</v>
      </c>
      <c r="B86" s="39" t="str">
        <f>'TEST MARKS '!B86</f>
        <v>PRASHANT RAJPUT</v>
      </c>
      <c r="C86" s="39" t="str">
        <f>'TEST MARKS '!C86</f>
        <v>1SG15EC078</v>
      </c>
      <c r="D86" s="71">
        <f>SUMIF('TEST MARKS '!$D$8:$I$8,$D$9,'TEST MARKS '!D86:I86)</f>
        <v>18</v>
      </c>
      <c r="E86" s="71">
        <f>SUMIF('TEST MARKS '!$D$8:$I$8,$E$9,'TEST MARKS '!D86:I86)</f>
        <v>18</v>
      </c>
      <c r="F86" s="71">
        <f>SUMIF('TEST MARKS '!$D$8:$I$8,$F$9,'TEST MARKS '!D86:I86)</f>
        <v>18</v>
      </c>
      <c r="G86" s="71">
        <f>SUMIF('TEST MARKS '!$D$8:$I$8,$G$9,'TEST MARKS '!D86:I86)</f>
        <v>18</v>
      </c>
      <c r="H86" s="71">
        <f>SUMIF('TEST MARKS '!$D$8:$I$8,$H$9,'TEST MARKS '!D86:I86)</f>
        <v>18</v>
      </c>
      <c r="I86" s="71">
        <f>SUMIF('TEST MARKS '!$D$8:$I$8,$I$9,'TEST MARKS '!D86:I86)</f>
        <v>0</v>
      </c>
      <c r="J86" s="72">
        <f t="shared" si="7"/>
        <v>90</v>
      </c>
      <c r="K86" s="118">
        <f t="shared" si="8"/>
        <v>90</v>
      </c>
      <c r="L86" s="118">
        <f t="shared" si="9"/>
        <v>90</v>
      </c>
      <c r="M86" s="118">
        <f t="shared" si="10"/>
        <v>90</v>
      </c>
      <c r="N86" s="118">
        <f t="shared" si="11"/>
        <v>90</v>
      </c>
      <c r="O86" s="118" t="e">
        <f t="shared" si="12"/>
        <v>#DIV/0!</v>
      </c>
      <c r="P86" s="119" t="str">
        <f>IF(J86&lt;'TEST MARKS '!$D$159,"N","Y")</f>
        <v>Y</v>
      </c>
      <c r="Q86" s="119" t="str">
        <f>IF(K86&lt;'TEST MARKS '!$D$159,"N","Y")</f>
        <v>Y</v>
      </c>
      <c r="R86" s="119" t="str">
        <f>IF(L86&lt;'TEST MARKS '!$D$159,"N","Y")</f>
        <v>Y</v>
      </c>
      <c r="S86" s="119" t="str">
        <f>IF(M86&lt;'TEST MARKS '!$D$159,"N","Y")</f>
        <v>Y</v>
      </c>
      <c r="T86" s="119" t="str">
        <f>IF(N86&lt;'TEST MARKS '!$D$159,"N","Y")</f>
        <v>Y</v>
      </c>
      <c r="U86" s="119" t="e">
        <f>IF(O86&lt;'TEST MARKS '!$D$159,"N","Y")</f>
        <v>#DIV/0!</v>
      </c>
    </row>
    <row r="87" spans="1:21" s="116" customFormat="1">
      <c r="A87" s="39">
        <v>78</v>
      </c>
      <c r="B87" s="39" t="str">
        <f>'TEST MARKS '!B87</f>
        <v>PRASHANT SRIVASTAVA</v>
      </c>
      <c r="C87" s="39" t="str">
        <f>'TEST MARKS '!C87</f>
        <v>1SG15EC079</v>
      </c>
      <c r="D87" s="71">
        <f>SUMIF('TEST MARKS '!$D$8:$I$8,$D$9,'TEST MARKS '!D87:I87)</f>
        <v>18</v>
      </c>
      <c r="E87" s="71">
        <f>SUMIF('TEST MARKS '!$D$8:$I$8,$E$9,'TEST MARKS '!D87:I87)</f>
        <v>18</v>
      </c>
      <c r="F87" s="71">
        <f>SUMIF('TEST MARKS '!$D$8:$I$8,$F$9,'TEST MARKS '!D87:I87)</f>
        <v>18</v>
      </c>
      <c r="G87" s="71">
        <f>SUMIF('TEST MARKS '!$D$8:$I$8,$G$9,'TEST MARKS '!D87:I87)</f>
        <v>18</v>
      </c>
      <c r="H87" s="71">
        <f>SUMIF('TEST MARKS '!$D$8:$I$8,$H$9,'TEST MARKS '!D87:I87)</f>
        <v>18</v>
      </c>
      <c r="I87" s="71">
        <f>SUMIF('TEST MARKS '!$D$8:$I$8,$I$9,'TEST MARKS '!D87:I87)</f>
        <v>0</v>
      </c>
      <c r="J87" s="72">
        <f t="shared" si="7"/>
        <v>90</v>
      </c>
      <c r="K87" s="118">
        <f t="shared" si="8"/>
        <v>90</v>
      </c>
      <c r="L87" s="118">
        <f t="shared" si="9"/>
        <v>90</v>
      </c>
      <c r="M87" s="118">
        <f t="shared" si="10"/>
        <v>90</v>
      </c>
      <c r="N87" s="118">
        <f t="shared" si="11"/>
        <v>90</v>
      </c>
      <c r="O87" s="118" t="e">
        <f t="shared" si="12"/>
        <v>#DIV/0!</v>
      </c>
      <c r="P87" s="119" t="str">
        <f>IF(J87&lt;'TEST MARKS '!$D$159,"N","Y")</f>
        <v>Y</v>
      </c>
      <c r="Q87" s="119" t="str">
        <f>IF(K87&lt;'TEST MARKS '!$D$159,"N","Y")</f>
        <v>Y</v>
      </c>
      <c r="R87" s="119" t="str">
        <f>IF(L87&lt;'TEST MARKS '!$D$159,"N","Y")</f>
        <v>Y</v>
      </c>
      <c r="S87" s="119" t="str">
        <f>IF(M87&lt;'TEST MARKS '!$D$159,"N","Y")</f>
        <v>Y</v>
      </c>
      <c r="T87" s="119" t="str">
        <f>IF(N87&lt;'TEST MARKS '!$D$159,"N","Y")</f>
        <v>Y</v>
      </c>
      <c r="U87" s="119" t="e">
        <f>IF(O87&lt;'TEST MARKS '!$D$159,"N","Y")</f>
        <v>#DIV/0!</v>
      </c>
    </row>
    <row r="88" spans="1:21" s="116" customFormat="1">
      <c r="A88" s="39">
        <v>79</v>
      </c>
      <c r="B88" s="39" t="str">
        <f>'TEST MARKS '!B88</f>
        <v>PRATEEK KUMAR THAKUR</v>
      </c>
      <c r="C88" s="39" t="str">
        <f>'TEST MARKS '!C88</f>
        <v>1SG15EC080</v>
      </c>
      <c r="D88" s="71">
        <f>SUMIF('TEST MARKS '!$D$8:$I$8,$D$9,'TEST MARKS '!D88:I88)</f>
        <v>20</v>
      </c>
      <c r="E88" s="71">
        <f>SUMIF('TEST MARKS '!$D$8:$I$8,$E$9,'TEST MARKS '!D88:I88)</f>
        <v>20</v>
      </c>
      <c r="F88" s="71">
        <f>SUMIF('TEST MARKS '!$D$8:$I$8,$F$9,'TEST MARKS '!D88:I88)</f>
        <v>20</v>
      </c>
      <c r="G88" s="71">
        <f>SUMIF('TEST MARKS '!$D$8:$I$8,$G$9,'TEST MARKS '!D88:I88)</f>
        <v>20</v>
      </c>
      <c r="H88" s="71">
        <f>SUMIF('TEST MARKS '!$D$8:$I$8,$H$9,'TEST MARKS '!D88:I88)</f>
        <v>20</v>
      </c>
      <c r="I88" s="71">
        <f>SUMIF('TEST MARKS '!$D$8:$I$8,$I$9,'TEST MARKS '!D88:I88)</f>
        <v>0</v>
      </c>
      <c r="J88" s="72">
        <f t="shared" si="7"/>
        <v>100</v>
      </c>
      <c r="K88" s="118">
        <f t="shared" si="8"/>
        <v>100</v>
      </c>
      <c r="L88" s="118">
        <f t="shared" si="9"/>
        <v>100</v>
      </c>
      <c r="M88" s="118">
        <f t="shared" si="10"/>
        <v>100</v>
      </c>
      <c r="N88" s="118">
        <f t="shared" si="11"/>
        <v>100</v>
      </c>
      <c r="O88" s="118" t="e">
        <f t="shared" si="12"/>
        <v>#DIV/0!</v>
      </c>
      <c r="P88" s="119" t="str">
        <f>IF(J88&lt;'TEST MARKS '!$D$159,"N","Y")</f>
        <v>Y</v>
      </c>
      <c r="Q88" s="119" t="str">
        <f>IF(K88&lt;'TEST MARKS '!$D$159,"N","Y")</f>
        <v>Y</v>
      </c>
      <c r="R88" s="119" t="str">
        <f>IF(L88&lt;'TEST MARKS '!$D$159,"N","Y")</f>
        <v>Y</v>
      </c>
      <c r="S88" s="119" t="str">
        <f>IF(M88&lt;'TEST MARKS '!$D$159,"N","Y")</f>
        <v>Y</v>
      </c>
      <c r="T88" s="119" t="str">
        <f>IF(N88&lt;'TEST MARKS '!$D$159,"N","Y")</f>
        <v>Y</v>
      </c>
      <c r="U88" s="119" t="e">
        <f>IF(O88&lt;'TEST MARKS '!$D$159,"N","Y")</f>
        <v>#DIV/0!</v>
      </c>
    </row>
    <row r="89" spans="1:21" s="116" customFormat="1">
      <c r="A89" s="39">
        <v>80</v>
      </c>
      <c r="B89" s="39" t="str">
        <f>'TEST MARKS '!B89</f>
        <v>PRATHIBHA K</v>
      </c>
      <c r="C89" s="39" t="str">
        <f>'TEST MARKS '!C89</f>
        <v>1SG15EC081</v>
      </c>
      <c r="D89" s="71">
        <f>SUMIF('TEST MARKS '!$D$8:$I$8,$D$9,'TEST MARKS '!D89:I89)</f>
        <v>20</v>
      </c>
      <c r="E89" s="71">
        <f>SUMIF('TEST MARKS '!$D$8:$I$8,$E$9,'TEST MARKS '!D89:I89)</f>
        <v>20</v>
      </c>
      <c r="F89" s="71">
        <f>SUMIF('TEST MARKS '!$D$8:$I$8,$F$9,'TEST MARKS '!D89:I89)</f>
        <v>20</v>
      </c>
      <c r="G89" s="71">
        <f>SUMIF('TEST MARKS '!$D$8:$I$8,$G$9,'TEST MARKS '!D89:I89)</f>
        <v>20</v>
      </c>
      <c r="H89" s="71">
        <f>SUMIF('TEST MARKS '!$D$8:$I$8,$H$9,'TEST MARKS '!D89:I89)</f>
        <v>20</v>
      </c>
      <c r="I89" s="71">
        <f>SUMIF('TEST MARKS '!$D$8:$I$8,$I$9,'TEST MARKS '!D89:I89)</f>
        <v>0</v>
      </c>
      <c r="J89" s="72">
        <f t="shared" si="7"/>
        <v>100</v>
      </c>
      <c r="K89" s="118">
        <f t="shared" si="8"/>
        <v>100</v>
      </c>
      <c r="L89" s="118">
        <f t="shared" si="9"/>
        <v>100</v>
      </c>
      <c r="M89" s="118">
        <f t="shared" si="10"/>
        <v>100</v>
      </c>
      <c r="N89" s="118">
        <f t="shared" si="11"/>
        <v>100</v>
      </c>
      <c r="O89" s="118" t="e">
        <f t="shared" si="12"/>
        <v>#DIV/0!</v>
      </c>
      <c r="P89" s="119" t="str">
        <f>IF(J89&lt;'TEST MARKS '!$D$159,"N","Y")</f>
        <v>Y</v>
      </c>
      <c r="Q89" s="119" t="str">
        <f>IF(K89&lt;'TEST MARKS '!$D$159,"N","Y")</f>
        <v>Y</v>
      </c>
      <c r="R89" s="119" t="str">
        <f>IF(L89&lt;'TEST MARKS '!$D$159,"N","Y")</f>
        <v>Y</v>
      </c>
      <c r="S89" s="119" t="str">
        <f>IF(M89&lt;'TEST MARKS '!$D$159,"N","Y")</f>
        <v>Y</v>
      </c>
      <c r="T89" s="119" t="str">
        <f>IF(N89&lt;'TEST MARKS '!$D$159,"N","Y")</f>
        <v>Y</v>
      </c>
      <c r="U89" s="119" t="e">
        <f>IF(O89&lt;'TEST MARKS '!$D$159,"N","Y")</f>
        <v>#DIV/0!</v>
      </c>
    </row>
    <row r="90" spans="1:21" s="116" customFormat="1">
      <c r="A90" s="39">
        <v>81</v>
      </c>
      <c r="B90" s="39" t="str">
        <f>'TEST MARKS '!B90</f>
        <v>PREMA K S</v>
      </c>
      <c r="C90" s="39" t="str">
        <f>'TEST MARKS '!C90</f>
        <v>1SG15EC082</v>
      </c>
      <c r="D90" s="71">
        <f>SUMIF('TEST MARKS '!$D$8:$I$8,$D$9,'TEST MARKS '!D90:I90)</f>
        <v>18</v>
      </c>
      <c r="E90" s="71">
        <f>SUMIF('TEST MARKS '!$D$8:$I$8,$E$9,'TEST MARKS '!D90:I90)</f>
        <v>18</v>
      </c>
      <c r="F90" s="71">
        <f>SUMIF('TEST MARKS '!$D$8:$I$8,$F$9,'TEST MARKS '!D90:I90)</f>
        <v>18</v>
      </c>
      <c r="G90" s="71">
        <f>SUMIF('TEST MARKS '!$D$8:$I$8,$G$9,'TEST MARKS '!D90:I90)</f>
        <v>18</v>
      </c>
      <c r="H90" s="71">
        <f>SUMIF('TEST MARKS '!$D$8:$I$8,$H$9,'TEST MARKS '!D90:I90)</f>
        <v>18</v>
      </c>
      <c r="I90" s="71">
        <f>SUMIF('TEST MARKS '!$D$8:$I$8,$I$9,'TEST MARKS '!D90:I90)</f>
        <v>0</v>
      </c>
      <c r="J90" s="72">
        <f t="shared" si="7"/>
        <v>90</v>
      </c>
      <c r="K90" s="118">
        <f t="shared" si="8"/>
        <v>90</v>
      </c>
      <c r="L90" s="118">
        <f t="shared" si="9"/>
        <v>90</v>
      </c>
      <c r="M90" s="118">
        <f t="shared" si="10"/>
        <v>90</v>
      </c>
      <c r="N90" s="118">
        <f t="shared" si="11"/>
        <v>90</v>
      </c>
      <c r="O90" s="118" t="e">
        <f t="shared" si="12"/>
        <v>#DIV/0!</v>
      </c>
      <c r="P90" s="119" t="str">
        <f>IF(J90&lt;'TEST MARKS '!$D$159,"N","Y")</f>
        <v>Y</v>
      </c>
      <c r="Q90" s="119" t="str">
        <f>IF(K90&lt;'TEST MARKS '!$D$159,"N","Y")</f>
        <v>Y</v>
      </c>
      <c r="R90" s="119" t="str">
        <f>IF(L90&lt;'TEST MARKS '!$D$159,"N","Y")</f>
        <v>Y</v>
      </c>
      <c r="S90" s="119" t="str">
        <f>IF(M90&lt;'TEST MARKS '!$D$159,"N","Y")</f>
        <v>Y</v>
      </c>
      <c r="T90" s="119" t="str">
        <f>IF(N90&lt;'TEST MARKS '!$D$159,"N","Y")</f>
        <v>Y</v>
      </c>
      <c r="U90" s="119" t="e">
        <f>IF(O90&lt;'TEST MARKS '!$D$159,"N","Y")</f>
        <v>#DIV/0!</v>
      </c>
    </row>
    <row r="91" spans="1:21" s="116" customFormat="1">
      <c r="A91" s="39">
        <v>82</v>
      </c>
      <c r="B91" s="39" t="str">
        <f>'TEST MARKS '!B91</f>
        <v>PRIYADARSHINI C</v>
      </c>
      <c r="C91" s="39" t="str">
        <f>'TEST MARKS '!C91</f>
        <v>1SG15EC083</v>
      </c>
      <c r="D91" s="71">
        <f>SUMIF('TEST MARKS '!$D$8:$I$8,$D$9,'TEST MARKS '!D91:I91)</f>
        <v>18</v>
      </c>
      <c r="E91" s="71">
        <f>SUMIF('TEST MARKS '!$D$8:$I$8,$E$9,'TEST MARKS '!D91:I91)</f>
        <v>18</v>
      </c>
      <c r="F91" s="71">
        <f>SUMIF('TEST MARKS '!$D$8:$I$8,$F$9,'TEST MARKS '!D91:I91)</f>
        <v>18</v>
      </c>
      <c r="G91" s="71">
        <f>SUMIF('TEST MARKS '!$D$8:$I$8,$G$9,'TEST MARKS '!D91:I91)</f>
        <v>18</v>
      </c>
      <c r="H91" s="71">
        <f>SUMIF('TEST MARKS '!$D$8:$I$8,$H$9,'TEST MARKS '!D91:I91)</f>
        <v>18</v>
      </c>
      <c r="I91" s="71">
        <f>SUMIF('TEST MARKS '!$D$8:$I$8,$I$9,'TEST MARKS '!D91:I91)</f>
        <v>0</v>
      </c>
      <c r="J91" s="72">
        <f t="shared" si="7"/>
        <v>90</v>
      </c>
      <c r="K91" s="118">
        <f t="shared" si="8"/>
        <v>90</v>
      </c>
      <c r="L91" s="118">
        <f t="shared" si="9"/>
        <v>90</v>
      </c>
      <c r="M91" s="118">
        <f t="shared" si="10"/>
        <v>90</v>
      </c>
      <c r="N91" s="118">
        <f t="shared" si="11"/>
        <v>90</v>
      </c>
      <c r="O91" s="118" t="e">
        <f t="shared" si="12"/>
        <v>#DIV/0!</v>
      </c>
      <c r="P91" s="119" t="str">
        <f>IF(J91&lt;'TEST MARKS '!$D$159,"N","Y")</f>
        <v>Y</v>
      </c>
      <c r="Q91" s="119" t="str">
        <f>IF(K91&lt;'TEST MARKS '!$D$159,"N","Y")</f>
        <v>Y</v>
      </c>
      <c r="R91" s="119" t="str">
        <f>IF(L91&lt;'TEST MARKS '!$D$159,"N","Y")</f>
        <v>Y</v>
      </c>
      <c r="S91" s="119" t="str">
        <f>IF(M91&lt;'TEST MARKS '!$D$159,"N","Y")</f>
        <v>Y</v>
      </c>
      <c r="T91" s="119" t="str">
        <f>IF(N91&lt;'TEST MARKS '!$D$159,"N","Y")</f>
        <v>Y</v>
      </c>
      <c r="U91" s="119" t="e">
        <f>IF(O91&lt;'TEST MARKS '!$D$159,"N","Y")</f>
        <v>#DIV/0!</v>
      </c>
    </row>
    <row r="92" spans="1:21" s="116" customFormat="1">
      <c r="A92" s="39">
        <v>83</v>
      </c>
      <c r="B92" s="39" t="str">
        <f>'TEST MARKS '!B92</f>
        <v>PRUTHVI R</v>
      </c>
      <c r="C92" s="39" t="str">
        <f>'TEST MARKS '!C92</f>
        <v>1SG15EC084</v>
      </c>
      <c r="D92" s="71">
        <f>SUMIF('TEST MARKS '!$D$8:$I$8,$D$9,'TEST MARKS '!D92:I92)</f>
        <v>17</v>
      </c>
      <c r="E92" s="71">
        <f>SUMIF('TEST MARKS '!$D$8:$I$8,$E$9,'TEST MARKS '!D92:I92)</f>
        <v>17</v>
      </c>
      <c r="F92" s="71">
        <f>SUMIF('TEST MARKS '!$D$8:$I$8,$F$9,'TEST MARKS '!D92:I92)</f>
        <v>17</v>
      </c>
      <c r="G92" s="71">
        <f>SUMIF('TEST MARKS '!$D$8:$I$8,$G$9,'TEST MARKS '!D92:I92)</f>
        <v>17</v>
      </c>
      <c r="H92" s="71">
        <f>SUMIF('TEST MARKS '!$D$8:$I$8,$H$9,'TEST MARKS '!D92:I92)</f>
        <v>17</v>
      </c>
      <c r="I92" s="71">
        <f>SUMIF('TEST MARKS '!$D$8:$I$8,$I$9,'TEST MARKS '!D92:I92)</f>
        <v>0</v>
      </c>
      <c r="J92" s="72">
        <f t="shared" si="7"/>
        <v>85</v>
      </c>
      <c r="K92" s="118">
        <f t="shared" si="8"/>
        <v>85</v>
      </c>
      <c r="L92" s="118">
        <f t="shared" si="9"/>
        <v>85</v>
      </c>
      <c r="M92" s="118">
        <f t="shared" si="10"/>
        <v>85</v>
      </c>
      <c r="N92" s="118">
        <f t="shared" si="11"/>
        <v>85</v>
      </c>
      <c r="O92" s="118" t="e">
        <f t="shared" si="12"/>
        <v>#DIV/0!</v>
      </c>
      <c r="P92" s="119" t="str">
        <f>IF(J92&lt;'TEST MARKS '!$D$159,"N","Y")</f>
        <v>Y</v>
      </c>
      <c r="Q92" s="119" t="str">
        <f>IF(K92&lt;'TEST MARKS '!$D$159,"N","Y")</f>
        <v>Y</v>
      </c>
      <c r="R92" s="119" t="str">
        <f>IF(L92&lt;'TEST MARKS '!$D$159,"N","Y")</f>
        <v>Y</v>
      </c>
      <c r="S92" s="119" t="str">
        <f>IF(M92&lt;'TEST MARKS '!$D$159,"N","Y")</f>
        <v>Y</v>
      </c>
      <c r="T92" s="119" t="str">
        <f>IF(N92&lt;'TEST MARKS '!$D$159,"N","Y")</f>
        <v>Y</v>
      </c>
      <c r="U92" s="119" t="e">
        <f>IF(O92&lt;'TEST MARKS '!$D$159,"N","Y")</f>
        <v>#DIV/0!</v>
      </c>
    </row>
    <row r="93" spans="1:21" s="116" customFormat="1">
      <c r="A93" s="39">
        <v>84</v>
      </c>
      <c r="B93" s="39" t="str">
        <f>'TEST MARKS '!B93</f>
        <v>REKHA R</v>
      </c>
      <c r="C93" s="39" t="str">
        <f>'TEST MARKS '!C93</f>
        <v>1SG15EC085</v>
      </c>
      <c r="D93" s="71">
        <f>SUMIF('TEST MARKS '!$D$8:$I$8,$D$9,'TEST MARKS '!D93:I93)</f>
        <v>20</v>
      </c>
      <c r="E93" s="71">
        <f>SUMIF('TEST MARKS '!$D$8:$I$8,$E$9,'TEST MARKS '!D93:I93)</f>
        <v>20</v>
      </c>
      <c r="F93" s="71">
        <f>SUMIF('TEST MARKS '!$D$8:$I$8,$F$9,'TEST MARKS '!D93:I93)</f>
        <v>20</v>
      </c>
      <c r="G93" s="71">
        <f>SUMIF('TEST MARKS '!$D$8:$I$8,$G$9,'TEST MARKS '!D93:I93)</f>
        <v>20</v>
      </c>
      <c r="H93" s="71">
        <f>SUMIF('TEST MARKS '!$D$8:$I$8,$H$9,'TEST MARKS '!D93:I93)</f>
        <v>20</v>
      </c>
      <c r="I93" s="71">
        <f>SUMIF('TEST MARKS '!$D$8:$I$8,$I$9,'TEST MARKS '!D93:I93)</f>
        <v>0</v>
      </c>
      <c r="J93" s="72">
        <f t="shared" si="7"/>
        <v>100</v>
      </c>
      <c r="K93" s="118">
        <f t="shared" si="8"/>
        <v>100</v>
      </c>
      <c r="L93" s="118">
        <f t="shared" si="9"/>
        <v>100</v>
      </c>
      <c r="M93" s="118">
        <f t="shared" si="10"/>
        <v>100</v>
      </c>
      <c r="N93" s="118">
        <f t="shared" si="11"/>
        <v>100</v>
      </c>
      <c r="O93" s="118" t="e">
        <f t="shared" si="12"/>
        <v>#DIV/0!</v>
      </c>
      <c r="P93" s="119" t="str">
        <f>IF(J93&lt;'TEST MARKS '!$D$159,"N","Y")</f>
        <v>Y</v>
      </c>
      <c r="Q93" s="119" t="str">
        <f>IF(K93&lt;'TEST MARKS '!$D$159,"N","Y")</f>
        <v>Y</v>
      </c>
      <c r="R93" s="119" t="str">
        <f>IF(L93&lt;'TEST MARKS '!$D$159,"N","Y")</f>
        <v>Y</v>
      </c>
      <c r="S93" s="119" t="str">
        <f>IF(M93&lt;'TEST MARKS '!$D$159,"N","Y")</f>
        <v>Y</v>
      </c>
      <c r="T93" s="119" t="str">
        <f>IF(N93&lt;'TEST MARKS '!$D$159,"N","Y")</f>
        <v>Y</v>
      </c>
      <c r="U93" s="119" t="e">
        <f>IF(O93&lt;'TEST MARKS '!$D$159,"N","Y")</f>
        <v>#DIV/0!</v>
      </c>
    </row>
    <row r="94" spans="1:21" s="116" customFormat="1">
      <c r="A94" s="39">
        <v>85</v>
      </c>
      <c r="B94" s="39" t="str">
        <f>'TEST MARKS '!B94</f>
        <v>RAJKUMAR</v>
      </c>
      <c r="C94" s="39" t="str">
        <f>'TEST MARKS '!C94</f>
        <v>1SG15EC086</v>
      </c>
      <c r="D94" s="71">
        <f>SUMIF('TEST MARKS '!$D$8:$I$8,$D$9,'TEST MARKS '!D94:I94)</f>
        <v>20</v>
      </c>
      <c r="E94" s="71">
        <f>SUMIF('TEST MARKS '!$D$8:$I$8,$E$9,'TEST MARKS '!D94:I94)</f>
        <v>20</v>
      </c>
      <c r="F94" s="71">
        <f>SUMIF('TEST MARKS '!$D$8:$I$8,$F$9,'TEST MARKS '!D94:I94)</f>
        <v>20</v>
      </c>
      <c r="G94" s="71">
        <f>SUMIF('TEST MARKS '!$D$8:$I$8,$G$9,'TEST MARKS '!D94:I94)</f>
        <v>20</v>
      </c>
      <c r="H94" s="71">
        <f>SUMIF('TEST MARKS '!$D$8:$I$8,$H$9,'TEST MARKS '!D94:I94)</f>
        <v>20</v>
      </c>
      <c r="I94" s="71">
        <f>SUMIF('TEST MARKS '!$D$8:$I$8,$I$9,'TEST MARKS '!D94:I94)</f>
        <v>0</v>
      </c>
      <c r="J94" s="72">
        <f t="shared" si="7"/>
        <v>100</v>
      </c>
      <c r="K94" s="118">
        <f t="shared" si="8"/>
        <v>100</v>
      </c>
      <c r="L94" s="118">
        <f t="shared" si="9"/>
        <v>100</v>
      </c>
      <c r="M94" s="118">
        <f t="shared" si="10"/>
        <v>100</v>
      </c>
      <c r="N94" s="118">
        <f t="shared" si="11"/>
        <v>100</v>
      </c>
      <c r="O94" s="118" t="e">
        <f t="shared" si="12"/>
        <v>#DIV/0!</v>
      </c>
      <c r="P94" s="119" t="str">
        <f>IF(J94&lt;'TEST MARKS '!$D$159,"N","Y")</f>
        <v>Y</v>
      </c>
      <c r="Q94" s="119" t="str">
        <f>IF(K94&lt;'TEST MARKS '!$D$159,"N","Y")</f>
        <v>Y</v>
      </c>
      <c r="R94" s="119" t="str">
        <f>IF(L94&lt;'TEST MARKS '!$D$159,"N","Y")</f>
        <v>Y</v>
      </c>
      <c r="S94" s="119" t="str">
        <f>IF(M94&lt;'TEST MARKS '!$D$159,"N","Y")</f>
        <v>Y</v>
      </c>
      <c r="T94" s="119" t="str">
        <f>IF(N94&lt;'TEST MARKS '!$D$159,"N","Y")</f>
        <v>Y</v>
      </c>
      <c r="U94" s="119" t="e">
        <f>IF(O94&lt;'TEST MARKS '!$D$159,"N","Y")</f>
        <v>#DIV/0!</v>
      </c>
    </row>
    <row r="95" spans="1:21" s="116" customFormat="1">
      <c r="A95" s="39">
        <v>86</v>
      </c>
      <c r="B95" s="39" t="str">
        <f>'TEST MARKS '!B95</f>
        <v>RAKSHA G R</v>
      </c>
      <c r="C95" s="39" t="str">
        <f>'TEST MARKS '!C95</f>
        <v>1SG15EC087</v>
      </c>
      <c r="D95" s="71">
        <f>SUMIF('TEST MARKS '!$D$8:$I$8,$D$9,'TEST MARKS '!D95:I95)</f>
        <v>20</v>
      </c>
      <c r="E95" s="71">
        <f>SUMIF('TEST MARKS '!$D$8:$I$8,$E$9,'TEST MARKS '!D95:I95)</f>
        <v>20</v>
      </c>
      <c r="F95" s="71">
        <f>SUMIF('TEST MARKS '!$D$8:$I$8,$F$9,'TEST MARKS '!D95:I95)</f>
        <v>20</v>
      </c>
      <c r="G95" s="71">
        <f>SUMIF('TEST MARKS '!$D$8:$I$8,$G$9,'TEST MARKS '!D95:I95)</f>
        <v>20</v>
      </c>
      <c r="H95" s="71">
        <f>SUMIF('TEST MARKS '!$D$8:$I$8,$H$9,'TEST MARKS '!D95:I95)</f>
        <v>20</v>
      </c>
      <c r="I95" s="71">
        <f>SUMIF('TEST MARKS '!$D$8:$I$8,$I$9,'TEST MARKS '!D95:I95)</f>
        <v>0</v>
      </c>
      <c r="J95" s="72">
        <f t="shared" si="7"/>
        <v>100</v>
      </c>
      <c r="K95" s="118">
        <f t="shared" si="8"/>
        <v>100</v>
      </c>
      <c r="L95" s="118">
        <f t="shared" si="9"/>
        <v>100</v>
      </c>
      <c r="M95" s="118">
        <f t="shared" si="10"/>
        <v>100</v>
      </c>
      <c r="N95" s="118">
        <f t="shared" si="11"/>
        <v>100</v>
      </c>
      <c r="O95" s="118" t="e">
        <f t="shared" si="12"/>
        <v>#DIV/0!</v>
      </c>
      <c r="P95" s="119" t="str">
        <f>IF(J95&lt;'TEST MARKS '!$D$159,"N","Y")</f>
        <v>Y</v>
      </c>
      <c r="Q95" s="119" t="str">
        <f>IF(K95&lt;'TEST MARKS '!$D$159,"N","Y")</f>
        <v>Y</v>
      </c>
      <c r="R95" s="119" t="str">
        <f>IF(L95&lt;'TEST MARKS '!$D$159,"N","Y")</f>
        <v>Y</v>
      </c>
      <c r="S95" s="119" t="str">
        <f>IF(M95&lt;'TEST MARKS '!$D$159,"N","Y")</f>
        <v>Y</v>
      </c>
      <c r="T95" s="119" t="str">
        <f>IF(N95&lt;'TEST MARKS '!$D$159,"N","Y")</f>
        <v>Y</v>
      </c>
      <c r="U95" s="119" t="e">
        <f>IF(O95&lt;'TEST MARKS '!$D$159,"N","Y")</f>
        <v>#DIV/0!</v>
      </c>
    </row>
    <row r="96" spans="1:21" s="116" customFormat="1">
      <c r="A96" s="39">
        <v>87</v>
      </c>
      <c r="B96" s="39" t="str">
        <f>'TEST MARKS '!B96</f>
        <v>RANJAN S</v>
      </c>
      <c r="C96" s="39" t="str">
        <f>'TEST MARKS '!C96</f>
        <v>1SG15EC088</v>
      </c>
      <c r="D96" s="71">
        <f>SUMIF('TEST MARKS '!$D$8:$I$8,$D$9,'TEST MARKS '!D96:I96)</f>
        <v>19</v>
      </c>
      <c r="E96" s="71">
        <f>SUMIF('TEST MARKS '!$D$8:$I$8,$E$9,'TEST MARKS '!D96:I96)</f>
        <v>19</v>
      </c>
      <c r="F96" s="71">
        <f>SUMIF('TEST MARKS '!$D$8:$I$8,$F$9,'TEST MARKS '!D96:I96)</f>
        <v>19</v>
      </c>
      <c r="G96" s="71">
        <f>SUMIF('TEST MARKS '!$D$8:$I$8,$G$9,'TEST MARKS '!D96:I96)</f>
        <v>19</v>
      </c>
      <c r="H96" s="71">
        <f>SUMIF('TEST MARKS '!$D$8:$I$8,$H$9,'TEST MARKS '!D96:I96)</f>
        <v>19</v>
      </c>
      <c r="I96" s="71">
        <f>SUMIF('TEST MARKS '!$D$8:$I$8,$I$9,'TEST MARKS '!D96:I96)</f>
        <v>0</v>
      </c>
      <c r="J96" s="72">
        <f t="shared" si="7"/>
        <v>95</v>
      </c>
      <c r="K96" s="118">
        <f t="shared" si="8"/>
        <v>95</v>
      </c>
      <c r="L96" s="118">
        <f t="shared" si="9"/>
        <v>95</v>
      </c>
      <c r="M96" s="118">
        <f t="shared" si="10"/>
        <v>95</v>
      </c>
      <c r="N96" s="118">
        <f t="shared" si="11"/>
        <v>95</v>
      </c>
      <c r="O96" s="118" t="e">
        <f t="shared" si="12"/>
        <v>#DIV/0!</v>
      </c>
      <c r="P96" s="119" t="str">
        <f>IF(J96&lt;'TEST MARKS '!$D$159,"N","Y")</f>
        <v>Y</v>
      </c>
      <c r="Q96" s="119" t="str">
        <f>IF(K96&lt;'TEST MARKS '!$D$159,"N","Y")</f>
        <v>Y</v>
      </c>
      <c r="R96" s="119" t="str">
        <f>IF(L96&lt;'TEST MARKS '!$D$159,"N","Y")</f>
        <v>Y</v>
      </c>
      <c r="S96" s="119" t="str">
        <f>IF(M96&lt;'TEST MARKS '!$D$159,"N","Y")</f>
        <v>Y</v>
      </c>
      <c r="T96" s="119" t="str">
        <f>IF(N96&lt;'TEST MARKS '!$D$159,"N","Y")</f>
        <v>Y</v>
      </c>
      <c r="U96" s="119" t="e">
        <f>IF(O96&lt;'TEST MARKS '!$D$159,"N","Y")</f>
        <v>#DIV/0!</v>
      </c>
    </row>
    <row r="97" spans="1:21" s="116" customFormat="1">
      <c r="A97" s="39">
        <v>88</v>
      </c>
      <c r="B97" s="39" t="str">
        <f>'TEST MARKS '!B97</f>
        <v>RANJITH GOWDA B</v>
      </c>
      <c r="C97" s="39" t="str">
        <f>'TEST MARKS '!C97</f>
        <v>1SG15EC089</v>
      </c>
      <c r="D97" s="71">
        <f>SUMIF('TEST MARKS '!$D$8:$I$8,$D$9,'TEST MARKS '!D97:I97)</f>
        <v>18</v>
      </c>
      <c r="E97" s="71">
        <f>SUMIF('TEST MARKS '!$D$8:$I$8,$E$9,'TEST MARKS '!D97:I97)</f>
        <v>18</v>
      </c>
      <c r="F97" s="71">
        <f>SUMIF('TEST MARKS '!$D$8:$I$8,$F$9,'TEST MARKS '!D97:I97)</f>
        <v>18</v>
      </c>
      <c r="G97" s="71">
        <f>SUMIF('TEST MARKS '!$D$8:$I$8,$G$9,'TEST MARKS '!D97:I97)</f>
        <v>18</v>
      </c>
      <c r="H97" s="71">
        <f>SUMIF('TEST MARKS '!$D$8:$I$8,$H$9,'TEST MARKS '!D97:I97)</f>
        <v>18</v>
      </c>
      <c r="I97" s="71">
        <f>SUMIF('TEST MARKS '!$D$8:$I$8,$I$9,'TEST MARKS '!D97:I97)</f>
        <v>0</v>
      </c>
      <c r="J97" s="72">
        <f t="shared" si="7"/>
        <v>90</v>
      </c>
      <c r="K97" s="118">
        <f t="shared" si="8"/>
        <v>90</v>
      </c>
      <c r="L97" s="118">
        <f t="shared" si="9"/>
        <v>90</v>
      </c>
      <c r="M97" s="118">
        <f t="shared" si="10"/>
        <v>90</v>
      </c>
      <c r="N97" s="118">
        <f t="shared" si="11"/>
        <v>90</v>
      </c>
      <c r="O97" s="118" t="e">
        <f t="shared" si="12"/>
        <v>#DIV/0!</v>
      </c>
      <c r="P97" s="119" t="str">
        <f>IF(J97&lt;'TEST MARKS '!$D$159,"N","Y")</f>
        <v>Y</v>
      </c>
      <c r="Q97" s="119" t="str">
        <f>IF(K97&lt;'TEST MARKS '!$D$159,"N","Y")</f>
        <v>Y</v>
      </c>
      <c r="R97" s="119" t="str">
        <f>IF(L97&lt;'TEST MARKS '!$D$159,"N","Y")</f>
        <v>Y</v>
      </c>
      <c r="S97" s="119" t="str">
        <f>IF(M97&lt;'TEST MARKS '!$D$159,"N","Y")</f>
        <v>Y</v>
      </c>
      <c r="T97" s="119" t="str">
        <f>IF(N97&lt;'TEST MARKS '!$D$159,"N","Y")</f>
        <v>Y</v>
      </c>
      <c r="U97" s="119" t="e">
        <f>IF(O97&lt;'TEST MARKS '!$D$159,"N","Y")</f>
        <v>#DIV/0!</v>
      </c>
    </row>
    <row r="98" spans="1:21" s="116" customFormat="1">
      <c r="A98" s="39">
        <v>89</v>
      </c>
      <c r="B98" s="39" t="str">
        <f>'TEST MARKS '!B98</f>
        <v>RAVI C</v>
      </c>
      <c r="C98" s="39" t="str">
        <f>'TEST MARKS '!C98</f>
        <v>1SG15EC090</v>
      </c>
      <c r="D98" s="71">
        <f>SUMIF('TEST MARKS '!$D$8:$I$8,$D$9,'TEST MARKS '!D98:I98)</f>
        <v>17</v>
      </c>
      <c r="E98" s="71">
        <f>SUMIF('TEST MARKS '!$D$8:$I$8,$E$9,'TEST MARKS '!D98:I98)</f>
        <v>17</v>
      </c>
      <c r="F98" s="71">
        <f>SUMIF('TEST MARKS '!$D$8:$I$8,$F$9,'TEST MARKS '!D98:I98)</f>
        <v>17</v>
      </c>
      <c r="G98" s="71">
        <f>SUMIF('TEST MARKS '!$D$8:$I$8,$G$9,'TEST MARKS '!D98:I98)</f>
        <v>17</v>
      </c>
      <c r="H98" s="71">
        <f>SUMIF('TEST MARKS '!$D$8:$I$8,$H$9,'TEST MARKS '!D98:I98)</f>
        <v>17</v>
      </c>
      <c r="I98" s="71">
        <f>SUMIF('TEST MARKS '!$D$8:$I$8,$I$9,'TEST MARKS '!D98:I98)</f>
        <v>0</v>
      </c>
      <c r="J98" s="72">
        <f t="shared" si="7"/>
        <v>85</v>
      </c>
      <c r="K98" s="118">
        <f t="shared" si="8"/>
        <v>85</v>
      </c>
      <c r="L98" s="118">
        <f t="shared" si="9"/>
        <v>85</v>
      </c>
      <c r="M98" s="118">
        <f t="shared" si="10"/>
        <v>85</v>
      </c>
      <c r="N98" s="118">
        <f t="shared" si="11"/>
        <v>85</v>
      </c>
      <c r="O98" s="118" t="e">
        <f t="shared" si="12"/>
        <v>#DIV/0!</v>
      </c>
      <c r="P98" s="119" t="str">
        <f>IF(J98&lt;'TEST MARKS '!$D$159,"N","Y")</f>
        <v>Y</v>
      </c>
      <c r="Q98" s="119" t="str">
        <f>IF(K98&lt;'TEST MARKS '!$D$159,"N","Y")</f>
        <v>Y</v>
      </c>
      <c r="R98" s="119" t="str">
        <f>IF(L98&lt;'TEST MARKS '!$D$159,"N","Y")</f>
        <v>Y</v>
      </c>
      <c r="S98" s="119" t="str">
        <f>IF(M98&lt;'TEST MARKS '!$D$159,"N","Y")</f>
        <v>Y</v>
      </c>
      <c r="T98" s="119" t="str">
        <f>IF(N98&lt;'TEST MARKS '!$D$159,"N","Y")</f>
        <v>Y</v>
      </c>
      <c r="U98" s="119" t="e">
        <f>IF(O98&lt;'TEST MARKS '!$D$159,"N","Y")</f>
        <v>#DIV/0!</v>
      </c>
    </row>
    <row r="99" spans="1:21" s="116" customFormat="1">
      <c r="A99" s="39">
        <v>90</v>
      </c>
      <c r="B99" s="39" t="str">
        <f>'TEST MARKS '!B99</f>
        <v>SAI SIDDHARTH M</v>
      </c>
      <c r="C99" s="39" t="str">
        <f>'TEST MARKS '!C99</f>
        <v>1SG15EC091</v>
      </c>
      <c r="D99" s="71">
        <f>SUMIF('TEST MARKS '!$D$8:$I$8,$D$9,'TEST MARKS '!D99:I99)</f>
        <v>16</v>
      </c>
      <c r="E99" s="71">
        <f>SUMIF('TEST MARKS '!$D$8:$I$8,$E$9,'TEST MARKS '!D99:I99)</f>
        <v>16</v>
      </c>
      <c r="F99" s="71">
        <f>SUMIF('TEST MARKS '!$D$8:$I$8,$F$9,'TEST MARKS '!D99:I99)</f>
        <v>16</v>
      </c>
      <c r="G99" s="71">
        <f>SUMIF('TEST MARKS '!$D$8:$I$8,$G$9,'TEST MARKS '!D99:I99)</f>
        <v>16</v>
      </c>
      <c r="H99" s="71">
        <f>SUMIF('TEST MARKS '!$D$8:$I$8,$H$9,'TEST MARKS '!D99:I99)</f>
        <v>16</v>
      </c>
      <c r="I99" s="71">
        <f>SUMIF('TEST MARKS '!$D$8:$I$8,$I$9,'TEST MARKS '!D99:I99)</f>
        <v>0</v>
      </c>
      <c r="J99" s="72">
        <f t="shared" si="7"/>
        <v>80</v>
      </c>
      <c r="K99" s="118">
        <f t="shared" si="8"/>
        <v>80</v>
      </c>
      <c r="L99" s="118">
        <f t="shared" si="9"/>
        <v>80</v>
      </c>
      <c r="M99" s="118">
        <f t="shared" si="10"/>
        <v>80</v>
      </c>
      <c r="N99" s="118">
        <f t="shared" si="11"/>
        <v>80</v>
      </c>
      <c r="O99" s="118" t="e">
        <f t="shared" si="12"/>
        <v>#DIV/0!</v>
      </c>
      <c r="P99" s="119" t="str">
        <f>IF(J99&lt;'TEST MARKS '!$D$159,"N","Y")</f>
        <v>Y</v>
      </c>
      <c r="Q99" s="119" t="str">
        <f>IF(K99&lt;'TEST MARKS '!$D$159,"N","Y")</f>
        <v>Y</v>
      </c>
      <c r="R99" s="119" t="str">
        <f>IF(L99&lt;'TEST MARKS '!$D$159,"N","Y")</f>
        <v>Y</v>
      </c>
      <c r="S99" s="119" t="str">
        <f>IF(M99&lt;'TEST MARKS '!$D$159,"N","Y")</f>
        <v>Y</v>
      </c>
      <c r="T99" s="119" t="str">
        <f>IF(N99&lt;'TEST MARKS '!$D$159,"N","Y")</f>
        <v>Y</v>
      </c>
      <c r="U99" s="119" t="e">
        <f>IF(O99&lt;'TEST MARKS '!$D$159,"N","Y")</f>
        <v>#DIV/0!</v>
      </c>
    </row>
    <row r="100" spans="1:21" s="116" customFormat="1">
      <c r="A100" s="39">
        <v>91</v>
      </c>
      <c r="B100" s="39" t="str">
        <f>'TEST MARKS '!B100</f>
        <v>SANDHYA V</v>
      </c>
      <c r="C100" s="39" t="str">
        <f>'TEST MARKS '!C100</f>
        <v>1SG15EC092</v>
      </c>
      <c r="D100" s="71">
        <f>SUMIF('TEST MARKS '!$D$8:$I$8,$D$9,'TEST MARKS '!D100:I100)</f>
        <v>17</v>
      </c>
      <c r="E100" s="71">
        <f>SUMIF('TEST MARKS '!$D$8:$I$8,$E$9,'TEST MARKS '!D100:I100)</f>
        <v>17</v>
      </c>
      <c r="F100" s="71">
        <f>SUMIF('TEST MARKS '!$D$8:$I$8,$F$9,'TEST MARKS '!D100:I100)</f>
        <v>17</v>
      </c>
      <c r="G100" s="71">
        <f>SUMIF('TEST MARKS '!$D$8:$I$8,$G$9,'TEST MARKS '!D100:I100)</f>
        <v>17</v>
      </c>
      <c r="H100" s="71">
        <f>SUMIF('TEST MARKS '!$D$8:$I$8,$H$9,'TEST MARKS '!D100:I100)</f>
        <v>17</v>
      </c>
      <c r="I100" s="71">
        <f>SUMIF('TEST MARKS '!$D$8:$I$8,$I$9,'TEST MARKS '!D100:I100)</f>
        <v>0</v>
      </c>
      <c r="J100" s="72">
        <f t="shared" si="7"/>
        <v>85</v>
      </c>
      <c r="K100" s="118">
        <f t="shared" si="8"/>
        <v>85</v>
      </c>
      <c r="L100" s="118">
        <f t="shared" si="9"/>
        <v>85</v>
      </c>
      <c r="M100" s="118">
        <f t="shared" si="10"/>
        <v>85</v>
      </c>
      <c r="N100" s="118">
        <f t="shared" si="11"/>
        <v>85</v>
      </c>
      <c r="O100" s="118" t="e">
        <f t="shared" si="12"/>
        <v>#DIV/0!</v>
      </c>
      <c r="P100" s="119" t="str">
        <f>IF(J100&lt;'TEST MARKS '!$D$159,"N","Y")</f>
        <v>Y</v>
      </c>
      <c r="Q100" s="119" t="str">
        <f>IF(K100&lt;'TEST MARKS '!$D$159,"N","Y")</f>
        <v>Y</v>
      </c>
      <c r="R100" s="119" t="str">
        <f>IF(L100&lt;'TEST MARKS '!$D$159,"N","Y")</f>
        <v>Y</v>
      </c>
      <c r="S100" s="119" t="str">
        <f>IF(M100&lt;'TEST MARKS '!$D$159,"N","Y")</f>
        <v>Y</v>
      </c>
      <c r="T100" s="119" t="str">
        <f>IF(N100&lt;'TEST MARKS '!$D$159,"N","Y")</f>
        <v>Y</v>
      </c>
      <c r="U100" s="119" t="e">
        <f>IF(O100&lt;'TEST MARKS '!$D$159,"N","Y")</f>
        <v>#DIV/0!</v>
      </c>
    </row>
    <row r="101" spans="1:21" s="116" customFormat="1">
      <c r="A101" s="39">
        <v>92</v>
      </c>
      <c r="B101" s="39" t="str">
        <f>'TEST MARKS '!B101</f>
        <v>SANDHYA Y G</v>
      </c>
      <c r="C101" s="39" t="str">
        <f>'TEST MARKS '!C101</f>
        <v>1SG15EC093</v>
      </c>
      <c r="D101" s="71">
        <f>SUMIF('TEST MARKS '!$D$8:$I$8,$D$9,'TEST MARKS '!D101:I101)</f>
        <v>20</v>
      </c>
      <c r="E101" s="71">
        <f>SUMIF('TEST MARKS '!$D$8:$I$8,$E$9,'TEST MARKS '!D101:I101)</f>
        <v>20</v>
      </c>
      <c r="F101" s="71">
        <f>SUMIF('TEST MARKS '!$D$8:$I$8,$F$9,'TEST MARKS '!D101:I101)</f>
        <v>20</v>
      </c>
      <c r="G101" s="71">
        <f>SUMIF('TEST MARKS '!$D$8:$I$8,$G$9,'TEST MARKS '!D101:I101)</f>
        <v>20</v>
      </c>
      <c r="H101" s="71">
        <f>SUMIF('TEST MARKS '!$D$8:$I$8,$H$9,'TEST MARKS '!D101:I101)</f>
        <v>20</v>
      </c>
      <c r="I101" s="71">
        <f>SUMIF('TEST MARKS '!$D$8:$I$8,$I$9,'TEST MARKS '!D101:I101)</f>
        <v>0</v>
      </c>
      <c r="J101" s="72">
        <f t="shared" si="7"/>
        <v>100</v>
      </c>
      <c r="K101" s="118">
        <f t="shared" si="8"/>
        <v>100</v>
      </c>
      <c r="L101" s="118">
        <f t="shared" si="9"/>
        <v>100</v>
      </c>
      <c r="M101" s="118">
        <f t="shared" si="10"/>
        <v>100</v>
      </c>
      <c r="N101" s="118">
        <f t="shared" si="11"/>
        <v>100</v>
      </c>
      <c r="O101" s="118" t="e">
        <f t="shared" si="12"/>
        <v>#DIV/0!</v>
      </c>
      <c r="P101" s="119" t="str">
        <f>IF(J101&lt;'TEST MARKS '!$D$159,"N","Y")</f>
        <v>Y</v>
      </c>
      <c r="Q101" s="119" t="str">
        <f>IF(K101&lt;'TEST MARKS '!$D$159,"N","Y")</f>
        <v>Y</v>
      </c>
      <c r="R101" s="119" t="str">
        <f>IF(L101&lt;'TEST MARKS '!$D$159,"N","Y")</f>
        <v>Y</v>
      </c>
      <c r="S101" s="119" t="str">
        <f>IF(M101&lt;'TEST MARKS '!$D$159,"N","Y")</f>
        <v>Y</v>
      </c>
      <c r="T101" s="119" t="str">
        <f>IF(N101&lt;'TEST MARKS '!$D$159,"N","Y")</f>
        <v>Y</v>
      </c>
      <c r="U101" s="119" t="e">
        <f>IF(O101&lt;'TEST MARKS '!$D$159,"N","Y")</f>
        <v>#DIV/0!</v>
      </c>
    </row>
    <row r="102" spans="1:21" s="116" customFormat="1">
      <c r="A102" s="39">
        <v>93</v>
      </c>
      <c r="B102" s="39" t="str">
        <f>'TEST MARKS '!B102</f>
        <v>SANJANA  A S</v>
      </c>
      <c r="C102" s="39" t="str">
        <f>'TEST MARKS '!C102</f>
        <v>1SG15EC094</v>
      </c>
      <c r="D102" s="71">
        <f>SUMIF('TEST MARKS '!$D$8:$I$8,$D$9,'TEST MARKS '!D102:I102)</f>
        <v>20</v>
      </c>
      <c r="E102" s="71">
        <f>SUMIF('TEST MARKS '!$D$8:$I$8,$E$9,'TEST MARKS '!D102:I102)</f>
        <v>20</v>
      </c>
      <c r="F102" s="71">
        <f>SUMIF('TEST MARKS '!$D$8:$I$8,$F$9,'TEST MARKS '!D102:I102)</f>
        <v>20</v>
      </c>
      <c r="G102" s="71">
        <f>SUMIF('TEST MARKS '!$D$8:$I$8,$G$9,'TEST MARKS '!D102:I102)</f>
        <v>20</v>
      </c>
      <c r="H102" s="71">
        <f>SUMIF('TEST MARKS '!$D$8:$I$8,$H$9,'TEST MARKS '!D102:I102)</f>
        <v>20</v>
      </c>
      <c r="I102" s="71">
        <f>SUMIF('TEST MARKS '!$D$8:$I$8,$I$9,'TEST MARKS '!D102:I102)</f>
        <v>0</v>
      </c>
      <c r="J102" s="72">
        <f t="shared" si="7"/>
        <v>100</v>
      </c>
      <c r="K102" s="118">
        <f t="shared" si="8"/>
        <v>100</v>
      </c>
      <c r="L102" s="118">
        <f t="shared" si="9"/>
        <v>100</v>
      </c>
      <c r="M102" s="118">
        <f t="shared" si="10"/>
        <v>100</v>
      </c>
      <c r="N102" s="118">
        <f t="shared" si="11"/>
        <v>100</v>
      </c>
      <c r="O102" s="118" t="e">
        <f t="shared" si="12"/>
        <v>#DIV/0!</v>
      </c>
      <c r="P102" s="119" t="str">
        <f>IF(J102&lt;'TEST MARKS '!$D$159,"N","Y")</f>
        <v>Y</v>
      </c>
      <c r="Q102" s="119" t="str">
        <f>IF(K102&lt;'TEST MARKS '!$D$159,"N","Y")</f>
        <v>Y</v>
      </c>
      <c r="R102" s="119" t="str">
        <f>IF(L102&lt;'TEST MARKS '!$D$159,"N","Y")</f>
        <v>Y</v>
      </c>
      <c r="S102" s="119" t="str">
        <f>IF(M102&lt;'TEST MARKS '!$D$159,"N","Y")</f>
        <v>Y</v>
      </c>
      <c r="T102" s="119" t="str">
        <f>IF(N102&lt;'TEST MARKS '!$D$159,"N","Y")</f>
        <v>Y</v>
      </c>
      <c r="U102" s="119" t="e">
        <f>IF(O102&lt;'TEST MARKS '!$D$159,"N","Y")</f>
        <v>#DIV/0!</v>
      </c>
    </row>
    <row r="103" spans="1:21" s="116" customFormat="1">
      <c r="A103" s="39">
        <v>94</v>
      </c>
      <c r="B103" s="39" t="str">
        <f>'TEST MARKS '!B103</f>
        <v>SANJAY KUMAR B N</v>
      </c>
      <c r="C103" s="39" t="str">
        <f>'TEST MARKS '!C103</f>
        <v>1SG15EC095</v>
      </c>
      <c r="D103" s="71">
        <f>SUMIF('TEST MARKS '!$D$8:$I$8,$D$9,'TEST MARKS '!D103:I103)</f>
        <v>14</v>
      </c>
      <c r="E103" s="71">
        <f>SUMIF('TEST MARKS '!$D$8:$I$8,$E$9,'TEST MARKS '!D103:I103)</f>
        <v>14</v>
      </c>
      <c r="F103" s="71">
        <f>SUMIF('TEST MARKS '!$D$8:$I$8,$F$9,'TEST MARKS '!D103:I103)</f>
        <v>14</v>
      </c>
      <c r="G103" s="71">
        <f>SUMIF('TEST MARKS '!$D$8:$I$8,$G$9,'TEST MARKS '!D103:I103)</f>
        <v>14</v>
      </c>
      <c r="H103" s="71">
        <f>SUMIF('TEST MARKS '!$D$8:$I$8,$H$9,'TEST MARKS '!D103:I103)</f>
        <v>14</v>
      </c>
      <c r="I103" s="71">
        <f>SUMIF('TEST MARKS '!$D$8:$I$8,$I$9,'TEST MARKS '!D103:I103)</f>
        <v>0</v>
      </c>
      <c r="J103" s="72">
        <f t="shared" si="7"/>
        <v>70</v>
      </c>
      <c r="K103" s="118">
        <f t="shared" si="8"/>
        <v>70</v>
      </c>
      <c r="L103" s="118">
        <f t="shared" si="9"/>
        <v>70</v>
      </c>
      <c r="M103" s="118">
        <f t="shared" si="10"/>
        <v>70</v>
      </c>
      <c r="N103" s="118">
        <f t="shared" si="11"/>
        <v>70</v>
      </c>
      <c r="O103" s="118" t="e">
        <f t="shared" si="12"/>
        <v>#DIV/0!</v>
      </c>
      <c r="P103" s="119" t="str">
        <f>IF(J103&lt;'TEST MARKS '!$D$159,"N","Y")</f>
        <v>Y</v>
      </c>
      <c r="Q103" s="119" t="str">
        <f>IF(K103&lt;'TEST MARKS '!$D$159,"N","Y")</f>
        <v>Y</v>
      </c>
      <c r="R103" s="119" t="str">
        <f>IF(L103&lt;'TEST MARKS '!$D$159,"N","Y")</f>
        <v>Y</v>
      </c>
      <c r="S103" s="119" t="str">
        <f>IF(M103&lt;'TEST MARKS '!$D$159,"N","Y")</f>
        <v>Y</v>
      </c>
      <c r="T103" s="119" t="str">
        <f>IF(N103&lt;'TEST MARKS '!$D$159,"N","Y")</f>
        <v>Y</v>
      </c>
      <c r="U103" s="119" t="e">
        <f>IF(O103&lt;'TEST MARKS '!$D$159,"N","Y")</f>
        <v>#DIV/0!</v>
      </c>
    </row>
    <row r="104" spans="1:21" s="116" customFormat="1">
      <c r="A104" s="39">
        <v>95</v>
      </c>
      <c r="B104" s="39" t="str">
        <f>'TEST MARKS '!B104</f>
        <v>SANJAY KUMAR L</v>
      </c>
      <c r="C104" s="39" t="str">
        <f>'TEST MARKS '!C104</f>
        <v>1SG15EC096</v>
      </c>
      <c r="D104" s="71">
        <f>SUMIF('TEST MARKS '!$D$8:$I$8,$D$9,'TEST MARKS '!D104:I104)</f>
        <v>18</v>
      </c>
      <c r="E104" s="71">
        <f>SUMIF('TEST MARKS '!$D$8:$I$8,$E$9,'TEST MARKS '!D104:I104)</f>
        <v>18</v>
      </c>
      <c r="F104" s="71">
        <f>SUMIF('TEST MARKS '!$D$8:$I$8,$F$9,'TEST MARKS '!D104:I104)</f>
        <v>18</v>
      </c>
      <c r="G104" s="71">
        <f>SUMIF('TEST MARKS '!$D$8:$I$8,$G$9,'TEST MARKS '!D104:I104)</f>
        <v>18</v>
      </c>
      <c r="H104" s="71">
        <f>SUMIF('TEST MARKS '!$D$8:$I$8,$H$9,'TEST MARKS '!D104:I104)</f>
        <v>18</v>
      </c>
      <c r="I104" s="71">
        <f>SUMIF('TEST MARKS '!$D$8:$I$8,$I$9,'TEST MARKS '!D104:I104)</f>
        <v>0</v>
      </c>
      <c r="J104" s="72">
        <f t="shared" si="7"/>
        <v>90</v>
      </c>
      <c r="K104" s="118">
        <f t="shared" si="8"/>
        <v>90</v>
      </c>
      <c r="L104" s="118">
        <f t="shared" si="9"/>
        <v>90</v>
      </c>
      <c r="M104" s="118">
        <f t="shared" si="10"/>
        <v>90</v>
      </c>
      <c r="N104" s="118">
        <f t="shared" si="11"/>
        <v>90</v>
      </c>
      <c r="O104" s="118" t="e">
        <f t="shared" si="12"/>
        <v>#DIV/0!</v>
      </c>
      <c r="P104" s="119" t="str">
        <f>IF(J104&lt;'TEST MARKS '!$D$159,"N","Y")</f>
        <v>Y</v>
      </c>
      <c r="Q104" s="119" t="str">
        <f>IF(K104&lt;'TEST MARKS '!$D$159,"N","Y")</f>
        <v>Y</v>
      </c>
      <c r="R104" s="119" t="str">
        <f>IF(L104&lt;'TEST MARKS '!$D$159,"N","Y")</f>
        <v>Y</v>
      </c>
      <c r="S104" s="119" t="str">
        <f>IF(M104&lt;'TEST MARKS '!$D$159,"N","Y")</f>
        <v>Y</v>
      </c>
      <c r="T104" s="119" t="str">
        <f>IF(N104&lt;'TEST MARKS '!$D$159,"N","Y")</f>
        <v>Y</v>
      </c>
      <c r="U104" s="119" t="e">
        <f>IF(O104&lt;'TEST MARKS '!$D$159,"N","Y")</f>
        <v>#DIV/0!</v>
      </c>
    </row>
    <row r="105" spans="1:21" s="116" customFormat="1">
      <c r="A105" s="39">
        <v>96</v>
      </c>
      <c r="B105" s="39" t="str">
        <f>'TEST MARKS '!B105</f>
        <v>SHASHANK H S</v>
      </c>
      <c r="C105" s="39" t="str">
        <f>'TEST MARKS '!C105</f>
        <v>1SG15EC098</v>
      </c>
      <c r="D105" s="71">
        <f>SUMIF('TEST MARKS '!$D$8:$I$8,$D$9,'TEST MARKS '!D105:I105)</f>
        <v>15</v>
      </c>
      <c r="E105" s="71">
        <f>SUMIF('TEST MARKS '!$D$8:$I$8,$E$9,'TEST MARKS '!D105:I105)</f>
        <v>15</v>
      </c>
      <c r="F105" s="71">
        <f>SUMIF('TEST MARKS '!$D$8:$I$8,$F$9,'TEST MARKS '!D105:I105)</f>
        <v>15</v>
      </c>
      <c r="G105" s="71">
        <f>SUMIF('TEST MARKS '!$D$8:$I$8,$G$9,'TEST MARKS '!D105:I105)</f>
        <v>15</v>
      </c>
      <c r="H105" s="71">
        <f>SUMIF('TEST MARKS '!$D$8:$I$8,$H$9,'TEST MARKS '!D105:I105)</f>
        <v>15</v>
      </c>
      <c r="I105" s="71">
        <f>SUMIF('TEST MARKS '!$D$8:$I$8,$I$9,'TEST MARKS '!D105:I105)</f>
        <v>0</v>
      </c>
      <c r="J105" s="72">
        <f t="shared" si="7"/>
        <v>75</v>
      </c>
      <c r="K105" s="118">
        <f t="shared" si="8"/>
        <v>75</v>
      </c>
      <c r="L105" s="118">
        <f t="shared" si="9"/>
        <v>75</v>
      </c>
      <c r="M105" s="118">
        <f t="shared" si="10"/>
        <v>75</v>
      </c>
      <c r="N105" s="118">
        <f t="shared" si="11"/>
        <v>75</v>
      </c>
      <c r="O105" s="118" t="e">
        <f t="shared" si="12"/>
        <v>#DIV/0!</v>
      </c>
      <c r="P105" s="119" t="str">
        <f>IF(J105&lt;'TEST MARKS '!$D$159,"N","Y")</f>
        <v>Y</v>
      </c>
      <c r="Q105" s="119" t="str">
        <f>IF(K105&lt;'TEST MARKS '!$D$159,"N","Y")</f>
        <v>Y</v>
      </c>
      <c r="R105" s="119" t="str">
        <f>IF(L105&lt;'TEST MARKS '!$D$159,"N","Y")</f>
        <v>Y</v>
      </c>
      <c r="S105" s="119" t="str">
        <f>IF(M105&lt;'TEST MARKS '!$D$159,"N","Y")</f>
        <v>Y</v>
      </c>
      <c r="T105" s="119" t="str">
        <f>IF(N105&lt;'TEST MARKS '!$D$159,"N","Y")</f>
        <v>Y</v>
      </c>
      <c r="U105" s="119" t="e">
        <f>IF(O105&lt;'TEST MARKS '!$D$159,"N","Y")</f>
        <v>#DIV/0!</v>
      </c>
    </row>
    <row r="106" spans="1:21" s="116" customFormat="1">
      <c r="A106" s="39">
        <v>97</v>
      </c>
      <c r="B106" s="39" t="str">
        <f>'TEST MARKS '!B106</f>
        <v>SHASHANK SHEKHAR</v>
      </c>
      <c r="C106" s="39" t="str">
        <f>'TEST MARKS '!C106</f>
        <v>1SG15EC099</v>
      </c>
      <c r="D106" s="71">
        <f>SUMIF('TEST MARKS '!$D$8:$I$8,$D$9,'TEST MARKS '!D106:I106)</f>
        <v>18</v>
      </c>
      <c r="E106" s="71">
        <f>SUMIF('TEST MARKS '!$D$8:$I$8,$E$9,'TEST MARKS '!D106:I106)</f>
        <v>18</v>
      </c>
      <c r="F106" s="71">
        <f>SUMIF('TEST MARKS '!$D$8:$I$8,$F$9,'TEST MARKS '!D106:I106)</f>
        <v>18</v>
      </c>
      <c r="G106" s="71">
        <f>SUMIF('TEST MARKS '!$D$8:$I$8,$G$9,'TEST MARKS '!D106:I106)</f>
        <v>18</v>
      </c>
      <c r="H106" s="71">
        <f>SUMIF('TEST MARKS '!$D$8:$I$8,$H$9,'TEST MARKS '!D106:I106)</f>
        <v>18</v>
      </c>
      <c r="I106" s="71">
        <f>SUMIF('TEST MARKS '!$D$8:$I$8,$I$9,'TEST MARKS '!D106:I106)</f>
        <v>0</v>
      </c>
      <c r="J106" s="72">
        <f t="shared" si="7"/>
        <v>90</v>
      </c>
      <c r="K106" s="118">
        <f t="shared" si="8"/>
        <v>90</v>
      </c>
      <c r="L106" s="118">
        <f t="shared" si="9"/>
        <v>90</v>
      </c>
      <c r="M106" s="118">
        <f t="shared" si="10"/>
        <v>90</v>
      </c>
      <c r="N106" s="118">
        <f t="shared" si="11"/>
        <v>90</v>
      </c>
      <c r="O106" s="118" t="e">
        <f t="shared" si="12"/>
        <v>#DIV/0!</v>
      </c>
      <c r="P106" s="119" t="str">
        <f>IF(J106&lt;'TEST MARKS '!$D$159,"N","Y")</f>
        <v>Y</v>
      </c>
      <c r="Q106" s="119" t="str">
        <f>IF(K106&lt;'TEST MARKS '!$D$159,"N","Y")</f>
        <v>Y</v>
      </c>
      <c r="R106" s="119" t="str">
        <f>IF(L106&lt;'TEST MARKS '!$D$159,"N","Y")</f>
        <v>Y</v>
      </c>
      <c r="S106" s="119" t="str">
        <f>IF(M106&lt;'TEST MARKS '!$D$159,"N","Y")</f>
        <v>Y</v>
      </c>
      <c r="T106" s="119" t="str">
        <f>IF(N106&lt;'TEST MARKS '!$D$159,"N","Y")</f>
        <v>Y</v>
      </c>
      <c r="U106" s="119" t="e">
        <f>IF(O106&lt;'TEST MARKS '!$D$159,"N","Y")</f>
        <v>#DIV/0!</v>
      </c>
    </row>
    <row r="107" spans="1:21" s="116" customFormat="1">
      <c r="A107" s="39">
        <v>98</v>
      </c>
      <c r="B107" s="39" t="str">
        <f>'TEST MARKS '!B107</f>
        <v>SHASHIKANT KUMAR</v>
      </c>
      <c r="C107" s="39" t="str">
        <f>'TEST MARKS '!C107</f>
        <v>1SG15EC100</v>
      </c>
      <c r="D107" s="71">
        <f>SUMIF('TEST MARKS '!$D$8:$I$8,$D$9,'TEST MARKS '!D107:I107)</f>
        <v>15</v>
      </c>
      <c r="E107" s="71">
        <f>SUMIF('TEST MARKS '!$D$8:$I$8,$E$9,'TEST MARKS '!D107:I107)</f>
        <v>15</v>
      </c>
      <c r="F107" s="71">
        <f>SUMIF('TEST MARKS '!$D$8:$I$8,$F$9,'TEST MARKS '!D107:I107)</f>
        <v>15</v>
      </c>
      <c r="G107" s="71">
        <f>SUMIF('TEST MARKS '!$D$8:$I$8,$G$9,'TEST MARKS '!D107:I107)</f>
        <v>15</v>
      </c>
      <c r="H107" s="71">
        <f>SUMIF('TEST MARKS '!$D$8:$I$8,$H$9,'TEST MARKS '!D107:I107)</f>
        <v>15</v>
      </c>
      <c r="I107" s="71">
        <f>SUMIF('TEST MARKS '!$D$8:$I$8,$I$9,'TEST MARKS '!D107:I107)</f>
        <v>0</v>
      </c>
      <c r="J107" s="72">
        <f t="shared" si="7"/>
        <v>75</v>
      </c>
      <c r="K107" s="118">
        <f t="shared" si="8"/>
        <v>75</v>
      </c>
      <c r="L107" s="118">
        <f t="shared" si="9"/>
        <v>75</v>
      </c>
      <c r="M107" s="118">
        <f t="shared" si="10"/>
        <v>75</v>
      </c>
      <c r="N107" s="118">
        <f t="shared" si="11"/>
        <v>75</v>
      </c>
      <c r="O107" s="118" t="e">
        <f t="shared" si="12"/>
        <v>#DIV/0!</v>
      </c>
      <c r="P107" s="119" t="str">
        <f>IF(J107&lt;'TEST MARKS '!$D$159,"N","Y")</f>
        <v>Y</v>
      </c>
      <c r="Q107" s="119" t="str">
        <f>IF(K107&lt;'TEST MARKS '!$D$159,"N","Y")</f>
        <v>Y</v>
      </c>
      <c r="R107" s="119" t="str">
        <f>IF(L107&lt;'TEST MARKS '!$D$159,"N","Y")</f>
        <v>Y</v>
      </c>
      <c r="S107" s="119" t="str">
        <f>IF(M107&lt;'TEST MARKS '!$D$159,"N","Y")</f>
        <v>Y</v>
      </c>
      <c r="T107" s="119" t="str">
        <f>IF(N107&lt;'TEST MARKS '!$D$159,"N","Y")</f>
        <v>Y</v>
      </c>
      <c r="U107" s="119" t="e">
        <f>IF(O107&lt;'TEST MARKS '!$D$159,"N","Y")</f>
        <v>#DIV/0!</v>
      </c>
    </row>
    <row r="108" spans="1:21" s="116" customFormat="1">
      <c r="A108" s="39">
        <v>99</v>
      </c>
      <c r="B108" s="39" t="str">
        <f>'TEST MARKS '!B108</f>
        <v>SHRISH JHA</v>
      </c>
      <c r="C108" s="39" t="str">
        <f>'TEST MARKS '!C108</f>
        <v>1SG15EC101</v>
      </c>
      <c r="D108" s="71">
        <f>SUMIF('TEST MARKS '!$D$8:$I$8,$D$9,'TEST MARKS '!D108:I108)</f>
        <v>17</v>
      </c>
      <c r="E108" s="71">
        <f>SUMIF('TEST MARKS '!$D$8:$I$8,$E$9,'TEST MARKS '!D108:I108)</f>
        <v>17</v>
      </c>
      <c r="F108" s="71">
        <f>SUMIF('TEST MARKS '!$D$8:$I$8,$F$9,'TEST MARKS '!D108:I108)</f>
        <v>17</v>
      </c>
      <c r="G108" s="71">
        <f>SUMIF('TEST MARKS '!$D$8:$I$8,$G$9,'TEST MARKS '!D108:I108)</f>
        <v>17</v>
      </c>
      <c r="H108" s="71">
        <f>SUMIF('TEST MARKS '!$D$8:$I$8,$H$9,'TEST MARKS '!D108:I108)</f>
        <v>17</v>
      </c>
      <c r="I108" s="71">
        <f>SUMIF('TEST MARKS '!$D$8:$I$8,$I$9,'TEST MARKS '!D108:I108)</f>
        <v>0</v>
      </c>
      <c r="J108" s="72">
        <f t="shared" si="7"/>
        <v>85</v>
      </c>
      <c r="K108" s="118">
        <f t="shared" si="8"/>
        <v>85</v>
      </c>
      <c r="L108" s="118">
        <f t="shared" si="9"/>
        <v>85</v>
      </c>
      <c r="M108" s="118">
        <f t="shared" si="10"/>
        <v>85</v>
      </c>
      <c r="N108" s="118">
        <f t="shared" si="11"/>
        <v>85</v>
      </c>
      <c r="O108" s="118" t="e">
        <f t="shared" si="12"/>
        <v>#DIV/0!</v>
      </c>
      <c r="P108" s="119" t="str">
        <f>IF(J108&lt;'TEST MARKS '!$D$159,"N","Y")</f>
        <v>Y</v>
      </c>
      <c r="Q108" s="119" t="str">
        <f>IF(K108&lt;'TEST MARKS '!$D$159,"N","Y")</f>
        <v>Y</v>
      </c>
      <c r="R108" s="119" t="str">
        <f>IF(L108&lt;'TEST MARKS '!$D$159,"N","Y")</f>
        <v>Y</v>
      </c>
      <c r="S108" s="119" t="str">
        <f>IF(M108&lt;'TEST MARKS '!$D$159,"N","Y")</f>
        <v>Y</v>
      </c>
      <c r="T108" s="119" t="str">
        <f>IF(N108&lt;'TEST MARKS '!$D$159,"N","Y")</f>
        <v>Y</v>
      </c>
      <c r="U108" s="119" t="e">
        <f>IF(O108&lt;'TEST MARKS '!$D$159,"N","Y")</f>
        <v>#DIV/0!</v>
      </c>
    </row>
    <row r="109" spans="1:21" s="116" customFormat="1">
      <c r="A109" s="39">
        <v>100</v>
      </c>
      <c r="B109" s="39" t="str">
        <f>'TEST MARKS '!B109</f>
        <v>SHUBHAM KUMAR</v>
      </c>
      <c r="C109" s="39" t="str">
        <f>'TEST MARKS '!C109</f>
        <v>1SG15EC102</v>
      </c>
      <c r="D109" s="71">
        <f>SUMIF('TEST MARKS '!$D$8:$I$8,$D$9,'TEST MARKS '!D109:I109)</f>
        <v>15</v>
      </c>
      <c r="E109" s="71">
        <f>SUMIF('TEST MARKS '!$D$8:$I$8,$E$9,'TEST MARKS '!D109:I109)</f>
        <v>15</v>
      </c>
      <c r="F109" s="71">
        <f>SUMIF('TEST MARKS '!$D$8:$I$8,$F$9,'TEST MARKS '!D109:I109)</f>
        <v>15</v>
      </c>
      <c r="G109" s="71">
        <f>SUMIF('TEST MARKS '!$D$8:$I$8,$G$9,'TEST MARKS '!D109:I109)</f>
        <v>15</v>
      </c>
      <c r="H109" s="71">
        <f>SUMIF('TEST MARKS '!$D$8:$I$8,$H$9,'TEST MARKS '!D109:I109)</f>
        <v>15</v>
      </c>
      <c r="I109" s="71">
        <f>SUMIF('TEST MARKS '!$D$8:$I$8,$I$9,'TEST MARKS '!D109:I109)</f>
        <v>0</v>
      </c>
      <c r="J109" s="72">
        <f t="shared" si="7"/>
        <v>75</v>
      </c>
      <c r="K109" s="118">
        <f t="shared" si="8"/>
        <v>75</v>
      </c>
      <c r="L109" s="118">
        <f t="shared" si="9"/>
        <v>75</v>
      </c>
      <c r="M109" s="118">
        <f t="shared" si="10"/>
        <v>75</v>
      </c>
      <c r="N109" s="118">
        <f t="shared" si="11"/>
        <v>75</v>
      </c>
      <c r="O109" s="118" t="e">
        <f t="shared" si="12"/>
        <v>#DIV/0!</v>
      </c>
      <c r="P109" s="119" t="str">
        <f>IF(J109&lt;'TEST MARKS '!$D$159,"N","Y")</f>
        <v>Y</v>
      </c>
      <c r="Q109" s="119" t="str">
        <f>IF(K109&lt;'TEST MARKS '!$D$159,"N","Y")</f>
        <v>Y</v>
      </c>
      <c r="R109" s="119" t="str">
        <f>IF(L109&lt;'TEST MARKS '!$D$159,"N","Y")</f>
        <v>Y</v>
      </c>
      <c r="S109" s="119" t="str">
        <f>IF(M109&lt;'TEST MARKS '!$D$159,"N","Y")</f>
        <v>Y</v>
      </c>
      <c r="T109" s="119" t="str">
        <f>IF(N109&lt;'TEST MARKS '!$D$159,"N","Y")</f>
        <v>Y</v>
      </c>
      <c r="U109" s="119" t="e">
        <f>IF(O109&lt;'TEST MARKS '!$D$159,"N","Y")</f>
        <v>#DIV/0!</v>
      </c>
    </row>
    <row r="110" spans="1:21" s="116" customFormat="1">
      <c r="A110" s="39">
        <v>101</v>
      </c>
      <c r="B110" s="39" t="str">
        <f>'TEST MARKS '!B110</f>
        <v>SHUBHAM KUMAR N</v>
      </c>
      <c r="C110" s="39" t="str">
        <f>'TEST MARKS '!C110</f>
        <v>1SG15EC103</v>
      </c>
      <c r="D110" s="71">
        <f>SUMIF('TEST MARKS '!$D$8:$I$8,$D$9,'TEST MARKS '!D110:I110)</f>
        <v>15</v>
      </c>
      <c r="E110" s="71">
        <f>SUMIF('TEST MARKS '!$D$8:$I$8,$E$9,'TEST MARKS '!D110:I110)</f>
        <v>15</v>
      </c>
      <c r="F110" s="71">
        <f>SUMIF('TEST MARKS '!$D$8:$I$8,$F$9,'TEST MARKS '!D110:I110)</f>
        <v>15</v>
      </c>
      <c r="G110" s="71">
        <f>SUMIF('TEST MARKS '!$D$8:$I$8,$G$9,'TEST MARKS '!D110:I110)</f>
        <v>15</v>
      </c>
      <c r="H110" s="71">
        <f>SUMIF('TEST MARKS '!$D$8:$I$8,$H$9,'TEST MARKS '!D110:I110)</f>
        <v>15</v>
      </c>
      <c r="I110" s="71">
        <f>SUMIF('TEST MARKS '!$D$8:$I$8,$I$9,'TEST MARKS '!D110:I110)</f>
        <v>0</v>
      </c>
      <c r="J110" s="72">
        <f t="shared" si="7"/>
        <v>75</v>
      </c>
      <c r="K110" s="118">
        <f t="shared" si="8"/>
        <v>75</v>
      </c>
      <c r="L110" s="118">
        <f t="shared" si="9"/>
        <v>75</v>
      </c>
      <c r="M110" s="118">
        <f t="shared" si="10"/>
        <v>75</v>
      </c>
      <c r="N110" s="118">
        <f t="shared" si="11"/>
        <v>75</v>
      </c>
      <c r="O110" s="118" t="e">
        <f t="shared" si="12"/>
        <v>#DIV/0!</v>
      </c>
      <c r="P110" s="119" t="str">
        <f>IF(J110&lt;'TEST MARKS '!$D$159,"N","Y")</f>
        <v>Y</v>
      </c>
      <c r="Q110" s="119" t="str">
        <f>IF(K110&lt;'TEST MARKS '!$D$159,"N","Y")</f>
        <v>Y</v>
      </c>
      <c r="R110" s="119" t="str">
        <f>IF(L110&lt;'TEST MARKS '!$D$159,"N","Y")</f>
        <v>Y</v>
      </c>
      <c r="S110" s="119" t="str">
        <f>IF(M110&lt;'TEST MARKS '!$D$159,"N","Y")</f>
        <v>Y</v>
      </c>
      <c r="T110" s="119" t="str">
        <f>IF(N110&lt;'TEST MARKS '!$D$159,"N","Y")</f>
        <v>Y</v>
      </c>
      <c r="U110" s="119" t="e">
        <f>IF(O110&lt;'TEST MARKS '!$D$159,"N","Y")</f>
        <v>#DIV/0!</v>
      </c>
    </row>
    <row r="111" spans="1:21" s="116" customFormat="1">
      <c r="A111" s="39">
        <v>102</v>
      </c>
      <c r="B111" s="39" t="str">
        <f>'TEST MARKS '!B111</f>
        <v>SHUBHAM KUMAR MISHRA</v>
      </c>
      <c r="C111" s="39" t="str">
        <f>'TEST MARKS '!C111</f>
        <v>1SG15EC104</v>
      </c>
      <c r="D111" s="71">
        <f>SUMIF('TEST MARKS '!$D$8:$I$8,$D$9,'TEST MARKS '!D111:I111)</f>
        <v>19</v>
      </c>
      <c r="E111" s="71">
        <f>SUMIF('TEST MARKS '!$D$8:$I$8,$E$9,'TEST MARKS '!D111:I111)</f>
        <v>19</v>
      </c>
      <c r="F111" s="71">
        <f>SUMIF('TEST MARKS '!$D$8:$I$8,$F$9,'TEST MARKS '!D111:I111)</f>
        <v>19</v>
      </c>
      <c r="G111" s="71">
        <f>SUMIF('TEST MARKS '!$D$8:$I$8,$G$9,'TEST MARKS '!D111:I111)</f>
        <v>19</v>
      </c>
      <c r="H111" s="71">
        <f>SUMIF('TEST MARKS '!$D$8:$I$8,$H$9,'TEST MARKS '!D111:I111)</f>
        <v>19</v>
      </c>
      <c r="I111" s="71">
        <f>SUMIF('TEST MARKS '!$D$8:$I$8,$I$9,'TEST MARKS '!D111:I111)</f>
        <v>0</v>
      </c>
      <c r="J111" s="72">
        <f t="shared" si="7"/>
        <v>95</v>
      </c>
      <c r="K111" s="118">
        <f t="shared" si="8"/>
        <v>95</v>
      </c>
      <c r="L111" s="118">
        <f t="shared" si="9"/>
        <v>95</v>
      </c>
      <c r="M111" s="118">
        <f t="shared" si="10"/>
        <v>95</v>
      </c>
      <c r="N111" s="118">
        <f t="shared" si="11"/>
        <v>95</v>
      </c>
      <c r="O111" s="118" t="e">
        <f t="shared" si="12"/>
        <v>#DIV/0!</v>
      </c>
      <c r="P111" s="119" t="str">
        <f>IF(J111&lt;'TEST MARKS '!$D$159,"N","Y")</f>
        <v>Y</v>
      </c>
      <c r="Q111" s="119" t="str">
        <f>IF(K111&lt;'TEST MARKS '!$D$159,"N","Y")</f>
        <v>Y</v>
      </c>
      <c r="R111" s="119" t="str">
        <f>IF(L111&lt;'TEST MARKS '!$D$159,"N","Y")</f>
        <v>Y</v>
      </c>
      <c r="S111" s="119" t="str">
        <f>IF(M111&lt;'TEST MARKS '!$D$159,"N","Y")</f>
        <v>Y</v>
      </c>
      <c r="T111" s="119" t="str">
        <f>IF(N111&lt;'TEST MARKS '!$D$159,"N","Y")</f>
        <v>Y</v>
      </c>
      <c r="U111" s="119" t="e">
        <f>IF(O111&lt;'TEST MARKS '!$D$159,"N","Y")</f>
        <v>#DIV/0!</v>
      </c>
    </row>
    <row r="112" spans="1:21" s="116" customFormat="1">
      <c r="A112" s="39">
        <v>103</v>
      </c>
      <c r="B112" s="39" t="str">
        <f>'TEST MARKS '!B112</f>
        <v>SMITHA B BIRADAR</v>
      </c>
      <c r="C112" s="39" t="str">
        <f>'TEST MARKS '!C112</f>
        <v>1SG15EC105</v>
      </c>
      <c r="D112" s="71">
        <f>SUMIF('TEST MARKS '!$D$8:$I$8,$D$9,'TEST MARKS '!D112:I112)</f>
        <v>18</v>
      </c>
      <c r="E112" s="71">
        <f>SUMIF('TEST MARKS '!$D$8:$I$8,$E$9,'TEST MARKS '!D112:I112)</f>
        <v>18</v>
      </c>
      <c r="F112" s="71">
        <f>SUMIF('TEST MARKS '!$D$8:$I$8,$F$9,'TEST MARKS '!D112:I112)</f>
        <v>18</v>
      </c>
      <c r="G112" s="71">
        <f>SUMIF('TEST MARKS '!$D$8:$I$8,$G$9,'TEST MARKS '!D112:I112)</f>
        <v>18</v>
      </c>
      <c r="H112" s="71">
        <f>SUMIF('TEST MARKS '!$D$8:$I$8,$H$9,'TEST MARKS '!D112:I112)</f>
        <v>18</v>
      </c>
      <c r="I112" s="71">
        <f>SUMIF('TEST MARKS '!$D$8:$I$8,$I$9,'TEST MARKS '!D112:I112)</f>
        <v>0</v>
      </c>
      <c r="J112" s="72">
        <f t="shared" si="7"/>
        <v>90</v>
      </c>
      <c r="K112" s="118">
        <f t="shared" si="8"/>
        <v>90</v>
      </c>
      <c r="L112" s="118">
        <f t="shared" si="9"/>
        <v>90</v>
      </c>
      <c r="M112" s="118">
        <f t="shared" si="10"/>
        <v>90</v>
      </c>
      <c r="N112" s="118">
        <f t="shared" si="11"/>
        <v>90</v>
      </c>
      <c r="O112" s="118" t="e">
        <f t="shared" si="12"/>
        <v>#DIV/0!</v>
      </c>
      <c r="P112" s="119" t="str">
        <f>IF(J112&lt;'TEST MARKS '!$D$159,"N","Y")</f>
        <v>Y</v>
      </c>
      <c r="Q112" s="119" t="str">
        <f>IF(K112&lt;'TEST MARKS '!$D$159,"N","Y")</f>
        <v>Y</v>
      </c>
      <c r="R112" s="119" t="str">
        <f>IF(L112&lt;'TEST MARKS '!$D$159,"N","Y")</f>
        <v>Y</v>
      </c>
      <c r="S112" s="119" t="str">
        <f>IF(M112&lt;'TEST MARKS '!$D$159,"N","Y")</f>
        <v>Y</v>
      </c>
      <c r="T112" s="119" t="str">
        <f>IF(N112&lt;'TEST MARKS '!$D$159,"N","Y")</f>
        <v>Y</v>
      </c>
      <c r="U112" s="119" t="e">
        <f>IF(O112&lt;'TEST MARKS '!$D$159,"N","Y")</f>
        <v>#DIV/0!</v>
      </c>
    </row>
    <row r="113" spans="1:21" s="116" customFormat="1">
      <c r="A113" s="39">
        <v>104</v>
      </c>
      <c r="B113" s="39" t="str">
        <f>'TEST MARKS '!B113</f>
        <v>SONAM KUMARI</v>
      </c>
      <c r="C113" s="39" t="str">
        <f>'TEST MARKS '!C113</f>
        <v>1SG15EC106</v>
      </c>
      <c r="D113" s="71">
        <f>SUMIF('TEST MARKS '!$D$8:$I$8,$D$9,'TEST MARKS '!D113:I113)</f>
        <v>12</v>
      </c>
      <c r="E113" s="71">
        <f>SUMIF('TEST MARKS '!$D$8:$I$8,$E$9,'TEST MARKS '!D113:I113)</f>
        <v>12</v>
      </c>
      <c r="F113" s="71">
        <f>SUMIF('TEST MARKS '!$D$8:$I$8,$F$9,'TEST MARKS '!D113:I113)</f>
        <v>12</v>
      </c>
      <c r="G113" s="71">
        <f>SUMIF('TEST MARKS '!$D$8:$I$8,$G$9,'TEST MARKS '!D113:I113)</f>
        <v>12</v>
      </c>
      <c r="H113" s="71">
        <f>SUMIF('TEST MARKS '!$D$8:$I$8,$H$9,'TEST MARKS '!D113:I113)</f>
        <v>12</v>
      </c>
      <c r="I113" s="71">
        <f>SUMIF('TEST MARKS '!$D$8:$I$8,$I$9,'TEST MARKS '!D113:I113)</f>
        <v>0</v>
      </c>
      <c r="J113" s="72">
        <f t="shared" si="7"/>
        <v>60</v>
      </c>
      <c r="K113" s="118">
        <f t="shared" si="8"/>
        <v>60</v>
      </c>
      <c r="L113" s="118">
        <f t="shared" si="9"/>
        <v>60</v>
      </c>
      <c r="M113" s="118">
        <f t="shared" si="10"/>
        <v>60</v>
      </c>
      <c r="N113" s="118">
        <f t="shared" si="11"/>
        <v>60</v>
      </c>
      <c r="O113" s="118" t="e">
        <f t="shared" si="12"/>
        <v>#DIV/0!</v>
      </c>
      <c r="P113" s="119" t="str">
        <f>IF(J113&lt;'TEST MARKS '!$D$159,"N","Y")</f>
        <v>Y</v>
      </c>
      <c r="Q113" s="119" t="str">
        <f>IF(K113&lt;'TEST MARKS '!$D$159,"N","Y")</f>
        <v>Y</v>
      </c>
      <c r="R113" s="119" t="str">
        <f>IF(L113&lt;'TEST MARKS '!$D$159,"N","Y")</f>
        <v>Y</v>
      </c>
      <c r="S113" s="119" t="str">
        <f>IF(M113&lt;'TEST MARKS '!$D$159,"N","Y")</f>
        <v>Y</v>
      </c>
      <c r="T113" s="119" t="str">
        <f>IF(N113&lt;'TEST MARKS '!$D$159,"N","Y")</f>
        <v>Y</v>
      </c>
      <c r="U113" s="119" t="e">
        <f>IF(O113&lt;'TEST MARKS '!$D$159,"N","Y")</f>
        <v>#DIV/0!</v>
      </c>
    </row>
    <row r="114" spans="1:21" s="116" customFormat="1">
      <c r="A114" s="39">
        <v>105</v>
      </c>
      <c r="B114" s="39" t="str">
        <f>'TEST MARKS '!B114</f>
        <v>SHUBHAM SHEKAR PANDEY</v>
      </c>
      <c r="C114" s="39" t="str">
        <f>'TEST MARKS '!C114</f>
        <v>1SG15EC107</v>
      </c>
      <c r="D114" s="71">
        <f>SUMIF('TEST MARKS '!$D$8:$I$8,$D$9,'TEST MARKS '!D114:I114)</f>
        <v>20</v>
      </c>
      <c r="E114" s="71">
        <f>SUMIF('TEST MARKS '!$D$8:$I$8,$E$9,'TEST MARKS '!D114:I114)</f>
        <v>20</v>
      </c>
      <c r="F114" s="71">
        <f>SUMIF('TEST MARKS '!$D$8:$I$8,$F$9,'TEST MARKS '!D114:I114)</f>
        <v>20</v>
      </c>
      <c r="G114" s="71">
        <f>SUMIF('TEST MARKS '!$D$8:$I$8,$G$9,'TEST MARKS '!D114:I114)</f>
        <v>20</v>
      </c>
      <c r="H114" s="71">
        <f>SUMIF('TEST MARKS '!$D$8:$I$8,$H$9,'TEST MARKS '!D114:I114)</f>
        <v>20</v>
      </c>
      <c r="I114" s="71">
        <f>SUMIF('TEST MARKS '!$D$8:$I$8,$I$9,'TEST MARKS '!D114:I114)</f>
        <v>0</v>
      </c>
      <c r="J114" s="72">
        <f t="shared" si="7"/>
        <v>100</v>
      </c>
      <c r="K114" s="118">
        <f t="shared" si="8"/>
        <v>100</v>
      </c>
      <c r="L114" s="118">
        <f t="shared" si="9"/>
        <v>100</v>
      </c>
      <c r="M114" s="118">
        <f t="shared" si="10"/>
        <v>100</v>
      </c>
      <c r="N114" s="118">
        <f t="shared" si="11"/>
        <v>100</v>
      </c>
      <c r="O114" s="118" t="e">
        <f t="shared" si="12"/>
        <v>#DIV/0!</v>
      </c>
      <c r="P114" s="119" t="str">
        <f>IF(J114&lt;'TEST MARKS '!$D$159,"N","Y")</f>
        <v>Y</v>
      </c>
      <c r="Q114" s="119" t="str">
        <f>IF(K114&lt;'TEST MARKS '!$D$159,"N","Y")</f>
        <v>Y</v>
      </c>
      <c r="R114" s="119" t="str">
        <f>IF(L114&lt;'TEST MARKS '!$D$159,"N","Y")</f>
        <v>Y</v>
      </c>
      <c r="S114" s="119" t="str">
        <f>IF(M114&lt;'TEST MARKS '!$D$159,"N","Y")</f>
        <v>Y</v>
      </c>
      <c r="T114" s="119" t="str">
        <f>IF(N114&lt;'TEST MARKS '!$D$159,"N","Y")</f>
        <v>Y</v>
      </c>
      <c r="U114" s="119" t="e">
        <f>IF(O114&lt;'TEST MARKS '!$D$159,"N","Y")</f>
        <v>#DIV/0!</v>
      </c>
    </row>
    <row r="115" spans="1:21" s="116" customFormat="1">
      <c r="A115" s="39">
        <v>106</v>
      </c>
      <c r="B115" s="39" t="str">
        <f>'TEST MARKS '!B115</f>
        <v>SUKANYA KRISHNA POOJARI</v>
      </c>
      <c r="C115" s="39" t="str">
        <f>'TEST MARKS '!C115</f>
        <v>1SG15EC108</v>
      </c>
      <c r="D115" s="71">
        <f>SUMIF('TEST MARKS '!$D$8:$I$8,$D$9,'TEST MARKS '!D115:I115)</f>
        <v>19</v>
      </c>
      <c r="E115" s="71">
        <f>SUMIF('TEST MARKS '!$D$8:$I$8,$E$9,'TEST MARKS '!D115:I115)</f>
        <v>19</v>
      </c>
      <c r="F115" s="71">
        <f>SUMIF('TEST MARKS '!$D$8:$I$8,$F$9,'TEST MARKS '!D115:I115)</f>
        <v>19</v>
      </c>
      <c r="G115" s="71">
        <f>SUMIF('TEST MARKS '!$D$8:$I$8,$G$9,'TEST MARKS '!D115:I115)</f>
        <v>19</v>
      </c>
      <c r="H115" s="71">
        <f>SUMIF('TEST MARKS '!$D$8:$I$8,$H$9,'TEST MARKS '!D115:I115)</f>
        <v>19</v>
      </c>
      <c r="I115" s="71">
        <f>SUMIF('TEST MARKS '!$D$8:$I$8,$I$9,'TEST MARKS '!D115:I115)</f>
        <v>0</v>
      </c>
      <c r="J115" s="72">
        <f t="shared" si="7"/>
        <v>95</v>
      </c>
      <c r="K115" s="118">
        <f t="shared" si="8"/>
        <v>95</v>
      </c>
      <c r="L115" s="118">
        <f t="shared" si="9"/>
        <v>95</v>
      </c>
      <c r="M115" s="118">
        <f t="shared" si="10"/>
        <v>95</v>
      </c>
      <c r="N115" s="118">
        <f t="shared" si="11"/>
        <v>95</v>
      </c>
      <c r="O115" s="118" t="e">
        <f t="shared" si="12"/>
        <v>#DIV/0!</v>
      </c>
      <c r="P115" s="119" t="str">
        <f>IF(J115&lt;'TEST MARKS '!$D$159,"N","Y")</f>
        <v>Y</v>
      </c>
      <c r="Q115" s="119" t="str">
        <f>IF(K115&lt;'TEST MARKS '!$D$159,"N","Y")</f>
        <v>Y</v>
      </c>
      <c r="R115" s="119" t="str">
        <f>IF(L115&lt;'TEST MARKS '!$D$159,"N","Y")</f>
        <v>Y</v>
      </c>
      <c r="S115" s="119" t="str">
        <f>IF(M115&lt;'TEST MARKS '!$D$159,"N","Y")</f>
        <v>Y</v>
      </c>
      <c r="T115" s="119" t="str">
        <f>IF(N115&lt;'TEST MARKS '!$D$159,"N","Y")</f>
        <v>Y</v>
      </c>
      <c r="U115" s="119" t="e">
        <f>IF(O115&lt;'TEST MARKS '!$D$159,"N","Y")</f>
        <v>#DIV/0!</v>
      </c>
    </row>
    <row r="116" spans="1:21" s="116" customFormat="1">
      <c r="A116" s="39">
        <v>107</v>
      </c>
      <c r="B116" s="39" t="str">
        <f>'TEST MARKS '!B116</f>
        <v>SUMAIYA I</v>
      </c>
      <c r="C116" s="39" t="str">
        <f>'TEST MARKS '!C116</f>
        <v>1SG15EC109</v>
      </c>
      <c r="D116" s="71">
        <f>SUMIF('TEST MARKS '!$D$8:$I$8,$D$9,'TEST MARKS '!D116:I116)</f>
        <v>14</v>
      </c>
      <c r="E116" s="71">
        <f>SUMIF('TEST MARKS '!$D$8:$I$8,$E$9,'TEST MARKS '!D116:I116)</f>
        <v>14</v>
      </c>
      <c r="F116" s="71">
        <f>SUMIF('TEST MARKS '!$D$8:$I$8,$F$9,'TEST MARKS '!D116:I116)</f>
        <v>14</v>
      </c>
      <c r="G116" s="71">
        <f>SUMIF('TEST MARKS '!$D$8:$I$8,$G$9,'TEST MARKS '!D116:I116)</f>
        <v>14</v>
      </c>
      <c r="H116" s="71">
        <f>SUMIF('TEST MARKS '!$D$8:$I$8,$H$9,'TEST MARKS '!D116:I116)</f>
        <v>14</v>
      </c>
      <c r="I116" s="71">
        <f>SUMIF('TEST MARKS '!$D$8:$I$8,$I$9,'TEST MARKS '!D116:I116)</f>
        <v>0</v>
      </c>
      <c r="J116" s="72">
        <f t="shared" si="7"/>
        <v>70</v>
      </c>
      <c r="K116" s="118">
        <f t="shared" si="8"/>
        <v>70</v>
      </c>
      <c r="L116" s="118">
        <f t="shared" si="9"/>
        <v>70</v>
      </c>
      <c r="M116" s="118">
        <f t="shared" si="10"/>
        <v>70</v>
      </c>
      <c r="N116" s="118">
        <f t="shared" si="11"/>
        <v>70</v>
      </c>
      <c r="O116" s="118" t="e">
        <f t="shared" si="12"/>
        <v>#DIV/0!</v>
      </c>
      <c r="P116" s="119" t="str">
        <f>IF(J116&lt;'TEST MARKS '!$D$159,"N","Y")</f>
        <v>Y</v>
      </c>
      <c r="Q116" s="119" t="str">
        <f>IF(K116&lt;'TEST MARKS '!$D$159,"N","Y")</f>
        <v>Y</v>
      </c>
      <c r="R116" s="119" t="str">
        <f>IF(L116&lt;'TEST MARKS '!$D$159,"N","Y")</f>
        <v>Y</v>
      </c>
      <c r="S116" s="119" t="str">
        <f>IF(M116&lt;'TEST MARKS '!$D$159,"N","Y")</f>
        <v>Y</v>
      </c>
      <c r="T116" s="119" t="str">
        <f>IF(N116&lt;'TEST MARKS '!$D$159,"N","Y")</f>
        <v>Y</v>
      </c>
      <c r="U116" s="119" t="e">
        <f>IF(O116&lt;'TEST MARKS '!$D$159,"N","Y")</f>
        <v>#DIV/0!</v>
      </c>
    </row>
    <row r="117" spans="1:21" s="116" customFormat="1">
      <c r="A117" s="39">
        <v>108</v>
      </c>
      <c r="B117" s="39" t="str">
        <f>'TEST MARKS '!B117</f>
        <v>SUMALATHA N</v>
      </c>
      <c r="C117" s="39" t="str">
        <f>'TEST MARKS '!C117</f>
        <v>1SG15EC110</v>
      </c>
      <c r="D117" s="71">
        <f>SUMIF('TEST MARKS '!$D$8:$I$8,$D$9,'TEST MARKS '!D117:I117)</f>
        <v>19</v>
      </c>
      <c r="E117" s="71">
        <f>SUMIF('TEST MARKS '!$D$8:$I$8,$E$9,'TEST MARKS '!D117:I117)</f>
        <v>19</v>
      </c>
      <c r="F117" s="71">
        <f>SUMIF('TEST MARKS '!$D$8:$I$8,$F$9,'TEST MARKS '!D117:I117)</f>
        <v>19</v>
      </c>
      <c r="G117" s="71">
        <f>SUMIF('TEST MARKS '!$D$8:$I$8,$G$9,'TEST MARKS '!D117:I117)</f>
        <v>19</v>
      </c>
      <c r="H117" s="71">
        <f>SUMIF('TEST MARKS '!$D$8:$I$8,$H$9,'TEST MARKS '!D117:I117)</f>
        <v>19</v>
      </c>
      <c r="I117" s="71">
        <f>SUMIF('TEST MARKS '!$D$8:$I$8,$I$9,'TEST MARKS '!D117:I117)</f>
        <v>0</v>
      </c>
      <c r="J117" s="72">
        <f t="shared" si="7"/>
        <v>95</v>
      </c>
      <c r="K117" s="118">
        <f t="shared" si="8"/>
        <v>95</v>
      </c>
      <c r="L117" s="118">
        <f t="shared" si="9"/>
        <v>95</v>
      </c>
      <c r="M117" s="118">
        <f t="shared" si="10"/>
        <v>95</v>
      </c>
      <c r="N117" s="118">
        <f t="shared" si="11"/>
        <v>95</v>
      </c>
      <c r="O117" s="118" t="e">
        <f t="shared" si="12"/>
        <v>#DIV/0!</v>
      </c>
      <c r="P117" s="119" t="str">
        <f>IF(J117&lt;'TEST MARKS '!$D$159,"N","Y")</f>
        <v>Y</v>
      </c>
      <c r="Q117" s="119" t="str">
        <f>IF(K117&lt;'TEST MARKS '!$D$159,"N","Y")</f>
        <v>Y</v>
      </c>
      <c r="R117" s="119" t="str">
        <f>IF(L117&lt;'TEST MARKS '!$D$159,"N","Y")</f>
        <v>Y</v>
      </c>
      <c r="S117" s="119" t="str">
        <f>IF(M117&lt;'TEST MARKS '!$D$159,"N","Y")</f>
        <v>Y</v>
      </c>
      <c r="T117" s="119" t="str">
        <f>IF(N117&lt;'TEST MARKS '!$D$159,"N","Y")</f>
        <v>Y</v>
      </c>
      <c r="U117" s="119" t="e">
        <f>IF(O117&lt;'TEST MARKS '!$D$159,"N","Y")</f>
        <v>#DIV/0!</v>
      </c>
    </row>
    <row r="118" spans="1:21" s="116" customFormat="1">
      <c r="A118" s="39">
        <v>109</v>
      </c>
      <c r="B118" s="39" t="str">
        <f>'TEST MARKS '!B118</f>
        <v>USHA KIRAN S</v>
      </c>
      <c r="C118" s="39" t="str">
        <f>'TEST MARKS '!C118</f>
        <v>1SG15EC111</v>
      </c>
      <c r="D118" s="71">
        <f>SUMIF('TEST MARKS '!$D$8:$I$8,$D$9,'TEST MARKS '!D118:I118)</f>
        <v>18</v>
      </c>
      <c r="E118" s="71">
        <f>SUMIF('TEST MARKS '!$D$8:$I$8,$E$9,'TEST MARKS '!D118:I118)</f>
        <v>18</v>
      </c>
      <c r="F118" s="71">
        <f>SUMIF('TEST MARKS '!$D$8:$I$8,$F$9,'TEST MARKS '!D118:I118)</f>
        <v>18</v>
      </c>
      <c r="G118" s="71">
        <f>SUMIF('TEST MARKS '!$D$8:$I$8,$G$9,'TEST MARKS '!D118:I118)</f>
        <v>18</v>
      </c>
      <c r="H118" s="71">
        <f>SUMIF('TEST MARKS '!$D$8:$I$8,$H$9,'TEST MARKS '!D118:I118)</f>
        <v>18</v>
      </c>
      <c r="I118" s="71">
        <f>SUMIF('TEST MARKS '!$D$8:$I$8,$I$9,'TEST MARKS '!D118:I118)</f>
        <v>0</v>
      </c>
      <c r="J118" s="72">
        <f t="shared" si="7"/>
        <v>90</v>
      </c>
      <c r="K118" s="118">
        <f t="shared" si="8"/>
        <v>90</v>
      </c>
      <c r="L118" s="118">
        <f t="shared" si="9"/>
        <v>90</v>
      </c>
      <c r="M118" s="118">
        <f t="shared" si="10"/>
        <v>90</v>
      </c>
      <c r="N118" s="118">
        <f t="shared" si="11"/>
        <v>90</v>
      </c>
      <c r="O118" s="118" t="e">
        <f t="shared" si="12"/>
        <v>#DIV/0!</v>
      </c>
      <c r="P118" s="119" t="str">
        <f>IF(J118&lt;'TEST MARKS '!$D$159,"N","Y")</f>
        <v>Y</v>
      </c>
      <c r="Q118" s="119" t="str">
        <f>IF(K118&lt;'TEST MARKS '!$D$159,"N","Y")</f>
        <v>Y</v>
      </c>
      <c r="R118" s="119" t="str">
        <f>IF(L118&lt;'TEST MARKS '!$D$159,"N","Y")</f>
        <v>Y</v>
      </c>
      <c r="S118" s="119" t="str">
        <f>IF(M118&lt;'TEST MARKS '!$D$159,"N","Y")</f>
        <v>Y</v>
      </c>
      <c r="T118" s="119" t="str">
        <f>IF(N118&lt;'TEST MARKS '!$D$159,"N","Y")</f>
        <v>Y</v>
      </c>
      <c r="U118" s="119" t="e">
        <f>IF(O118&lt;'TEST MARKS '!$D$159,"N","Y")</f>
        <v>#DIV/0!</v>
      </c>
    </row>
    <row r="119" spans="1:21" s="116" customFormat="1" ht="31.5">
      <c r="A119" s="39">
        <v>110</v>
      </c>
      <c r="B119" s="39" t="str">
        <f>'TEST MARKS '!B119</f>
        <v>VARSHINI NISHNAVI R SHETTY</v>
      </c>
      <c r="C119" s="39" t="str">
        <f>'TEST MARKS '!C119</f>
        <v>1SG15EC112</v>
      </c>
      <c r="D119" s="71">
        <f>SUMIF('TEST MARKS '!$D$8:$I$8,$D$9,'TEST MARKS '!D119:I119)</f>
        <v>17</v>
      </c>
      <c r="E119" s="71">
        <f>SUMIF('TEST MARKS '!$D$8:$I$8,$E$9,'TEST MARKS '!D119:I119)</f>
        <v>17</v>
      </c>
      <c r="F119" s="71">
        <f>SUMIF('TEST MARKS '!$D$8:$I$8,$F$9,'TEST MARKS '!D119:I119)</f>
        <v>17</v>
      </c>
      <c r="G119" s="71">
        <f>SUMIF('TEST MARKS '!$D$8:$I$8,$G$9,'TEST MARKS '!D119:I119)</f>
        <v>17</v>
      </c>
      <c r="H119" s="71">
        <f>SUMIF('TEST MARKS '!$D$8:$I$8,$H$9,'TEST MARKS '!D119:I119)</f>
        <v>17</v>
      </c>
      <c r="I119" s="71">
        <f>SUMIF('TEST MARKS '!$D$8:$I$8,$I$9,'TEST MARKS '!D119:I119)</f>
        <v>0</v>
      </c>
      <c r="J119" s="72">
        <f t="shared" si="7"/>
        <v>85</v>
      </c>
      <c r="K119" s="118">
        <f t="shared" si="8"/>
        <v>85</v>
      </c>
      <c r="L119" s="118">
        <f t="shared" si="9"/>
        <v>85</v>
      </c>
      <c r="M119" s="118">
        <f t="shared" si="10"/>
        <v>85</v>
      </c>
      <c r="N119" s="118">
        <f t="shared" si="11"/>
        <v>85</v>
      </c>
      <c r="O119" s="118" t="e">
        <f t="shared" si="12"/>
        <v>#DIV/0!</v>
      </c>
      <c r="P119" s="119" t="str">
        <f>IF(J119&lt;'TEST MARKS '!$D$159,"N","Y")</f>
        <v>Y</v>
      </c>
      <c r="Q119" s="119" t="str">
        <f>IF(K119&lt;'TEST MARKS '!$D$159,"N","Y")</f>
        <v>Y</v>
      </c>
      <c r="R119" s="119" t="str">
        <f>IF(L119&lt;'TEST MARKS '!$D$159,"N","Y")</f>
        <v>Y</v>
      </c>
      <c r="S119" s="119" t="str">
        <f>IF(M119&lt;'TEST MARKS '!$D$159,"N","Y")</f>
        <v>Y</v>
      </c>
      <c r="T119" s="119" t="str">
        <f>IF(N119&lt;'TEST MARKS '!$D$159,"N","Y")</f>
        <v>Y</v>
      </c>
      <c r="U119" s="119" t="e">
        <f>IF(O119&lt;'TEST MARKS '!$D$159,"N","Y")</f>
        <v>#DIV/0!</v>
      </c>
    </row>
    <row r="120" spans="1:21" s="116" customFormat="1">
      <c r="A120" s="39">
        <v>111</v>
      </c>
      <c r="B120" s="39" t="str">
        <f>'TEST MARKS '!B120</f>
        <v>VARSHINI N</v>
      </c>
      <c r="C120" s="39" t="str">
        <f>'TEST MARKS '!C120</f>
        <v>1SG15EC113</v>
      </c>
      <c r="D120" s="71">
        <f>SUMIF('TEST MARKS '!$D$8:$I$8,$D$9,'TEST MARKS '!D120:I120)</f>
        <v>17</v>
      </c>
      <c r="E120" s="71">
        <f>SUMIF('TEST MARKS '!$D$8:$I$8,$E$9,'TEST MARKS '!D120:I120)</f>
        <v>17</v>
      </c>
      <c r="F120" s="71">
        <f>SUMIF('TEST MARKS '!$D$8:$I$8,$F$9,'TEST MARKS '!D120:I120)</f>
        <v>17</v>
      </c>
      <c r="G120" s="71">
        <f>SUMIF('TEST MARKS '!$D$8:$I$8,$G$9,'TEST MARKS '!D120:I120)</f>
        <v>17</v>
      </c>
      <c r="H120" s="71">
        <f>SUMIF('TEST MARKS '!$D$8:$I$8,$H$9,'TEST MARKS '!D120:I120)</f>
        <v>17</v>
      </c>
      <c r="I120" s="71">
        <f>SUMIF('TEST MARKS '!$D$8:$I$8,$I$9,'TEST MARKS '!D120:I120)</f>
        <v>0</v>
      </c>
      <c r="J120" s="72">
        <f t="shared" si="7"/>
        <v>85</v>
      </c>
      <c r="K120" s="118">
        <f t="shared" si="8"/>
        <v>85</v>
      </c>
      <c r="L120" s="118">
        <f t="shared" si="9"/>
        <v>85</v>
      </c>
      <c r="M120" s="118">
        <f t="shared" si="10"/>
        <v>85</v>
      </c>
      <c r="N120" s="118">
        <f t="shared" si="11"/>
        <v>85</v>
      </c>
      <c r="O120" s="118" t="e">
        <f t="shared" si="12"/>
        <v>#DIV/0!</v>
      </c>
      <c r="P120" s="119" t="str">
        <f>IF(J120&lt;'TEST MARKS '!$D$159,"N","Y")</f>
        <v>Y</v>
      </c>
      <c r="Q120" s="119" t="str">
        <f>IF(K120&lt;'TEST MARKS '!$D$159,"N","Y")</f>
        <v>Y</v>
      </c>
      <c r="R120" s="119" t="str">
        <f>IF(L120&lt;'TEST MARKS '!$D$159,"N","Y")</f>
        <v>Y</v>
      </c>
      <c r="S120" s="119" t="str">
        <f>IF(M120&lt;'TEST MARKS '!$D$159,"N","Y")</f>
        <v>Y</v>
      </c>
      <c r="T120" s="119" t="str">
        <f>IF(N120&lt;'TEST MARKS '!$D$159,"N","Y")</f>
        <v>Y</v>
      </c>
      <c r="U120" s="119" t="e">
        <f>IF(O120&lt;'TEST MARKS '!$D$159,"N","Y")</f>
        <v>#DIV/0!</v>
      </c>
    </row>
    <row r="121" spans="1:21" s="116" customFormat="1">
      <c r="A121" s="39">
        <v>112</v>
      </c>
      <c r="B121" s="39">
        <f>'TEST MARKS '!B131</f>
        <v>0</v>
      </c>
      <c r="C121" s="39">
        <f>'TEST MARKS '!C131</f>
        <v>0</v>
      </c>
      <c r="D121" s="71">
        <f>SUMIF('TEST MARKS '!$D$8:$I$8,$D$9,'TEST MARKS '!D131:I131)</f>
        <v>0</v>
      </c>
      <c r="E121" s="71">
        <f>SUMIF('TEST MARKS '!$D$8:$I$8,$E$9,'TEST MARKS '!D131:I131)</f>
        <v>0</v>
      </c>
      <c r="F121" s="71">
        <f>SUMIF('TEST MARKS '!$D$8:$I$8,$F$9,'TEST MARKS '!D131:I131)</f>
        <v>0</v>
      </c>
      <c r="G121" s="71">
        <f>SUMIF('TEST MARKS '!$D$8:$I$8,$G$9,'TEST MARKS '!D131:I131)</f>
        <v>0</v>
      </c>
      <c r="H121" s="71">
        <f>SUMIF('TEST MARKS '!$D$8:$I$8,$H$9,'TEST MARKS '!D131:I131)</f>
        <v>0</v>
      </c>
      <c r="I121" s="71">
        <f>SUMIF('TEST MARKS '!$D$8:$I$8,$I$9,'TEST MARKS '!D131:I131)</f>
        <v>0</v>
      </c>
      <c r="J121" s="72">
        <f t="shared" si="7"/>
        <v>0</v>
      </c>
      <c r="K121" s="118">
        <f t="shared" si="8"/>
        <v>0</v>
      </c>
      <c r="L121" s="118">
        <f t="shared" si="9"/>
        <v>0</v>
      </c>
      <c r="M121" s="118">
        <f t="shared" si="10"/>
        <v>0</v>
      </c>
      <c r="N121" s="118">
        <f t="shared" si="11"/>
        <v>0</v>
      </c>
      <c r="O121" s="118" t="e">
        <f t="shared" si="12"/>
        <v>#DIV/0!</v>
      </c>
      <c r="P121" s="119" t="str">
        <f>IF(J121&lt;'TEST MARKS '!$D$159,"N","Y")</f>
        <v>N</v>
      </c>
      <c r="Q121" s="119" t="str">
        <f>IF(K121&lt;'TEST MARKS '!$D$159,"N","Y")</f>
        <v>N</v>
      </c>
      <c r="R121" s="119" t="str">
        <f>IF(L121&lt;'TEST MARKS '!$D$159,"N","Y")</f>
        <v>N</v>
      </c>
      <c r="S121" s="119" t="str">
        <f>IF(M121&lt;'TEST MARKS '!$D$159,"N","Y")</f>
        <v>N</v>
      </c>
      <c r="T121" s="119" t="str">
        <f>IF(N121&lt;'TEST MARKS '!$D$159,"N","Y")</f>
        <v>N</v>
      </c>
      <c r="U121" s="119" t="e">
        <f>IF(O121&lt;'TEST MARKS '!$D$159,"N","Y")</f>
        <v>#DIV/0!</v>
      </c>
    </row>
    <row r="122" spans="1:21" s="116" customFormat="1">
      <c r="A122" s="39">
        <v>113</v>
      </c>
      <c r="B122" s="39">
        <f>'TEST MARKS '!B132</f>
        <v>0</v>
      </c>
      <c r="C122" s="39">
        <f>'TEST MARKS '!C132</f>
        <v>0</v>
      </c>
      <c r="D122" s="71">
        <f>SUMIF('TEST MARKS '!$D$8:$I$8,$D$9,'TEST MARKS '!D132:I132)</f>
        <v>0</v>
      </c>
      <c r="E122" s="71">
        <f>SUMIF('TEST MARKS '!$D$8:$I$8,$E$9,'TEST MARKS '!D132:I132)</f>
        <v>0</v>
      </c>
      <c r="F122" s="71">
        <f>SUMIF('TEST MARKS '!$D$8:$I$8,$F$9,'TEST MARKS '!D132:I132)</f>
        <v>0</v>
      </c>
      <c r="G122" s="71">
        <f>SUMIF('TEST MARKS '!$D$8:$I$8,$G$9,'TEST MARKS '!D132:I132)</f>
        <v>0</v>
      </c>
      <c r="H122" s="71">
        <f>SUMIF('TEST MARKS '!$D$8:$I$8,$H$9,'TEST MARKS '!D132:I132)</f>
        <v>0</v>
      </c>
      <c r="I122" s="71">
        <f>SUMIF('TEST MARKS '!$D$8:$I$8,$I$9,'TEST MARKS '!D132:I132)</f>
        <v>0</v>
      </c>
      <c r="J122" s="72">
        <f t="shared" si="7"/>
        <v>0</v>
      </c>
      <c r="K122" s="118">
        <f t="shared" si="8"/>
        <v>0</v>
      </c>
      <c r="L122" s="118">
        <f t="shared" si="9"/>
        <v>0</v>
      </c>
      <c r="M122" s="118">
        <f t="shared" si="10"/>
        <v>0</v>
      </c>
      <c r="N122" s="118">
        <f t="shared" si="11"/>
        <v>0</v>
      </c>
      <c r="O122" s="118" t="e">
        <f t="shared" si="12"/>
        <v>#DIV/0!</v>
      </c>
      <c r="P122" s="119" t="str">
        <f>IF(J122&lt;'TEST MARKS '!$D$159,"N","Y")</f>
        <v>N</v>
      </c>
      <c r="Q122" s="119" t="str">
        <f>IF(K122&lt;'TEST MARKS '!$D$159,"N","Y")</f>
        <v>N</v>
      </c>
      <c r="R122" s="119" t="str">
        <f>IF(L122&lt;'TEST MARKS '!$D$159,"N","Y")</f>
        <v>N</v>
      </c>
      <c r="S122" s="119" t="str">
        <f>IF(M122&lt;'TEST MARKS '!$D$159,"N","Y")</f>
        <v>N</v>
      </c>
      <c r="T122" s="119" t="str">
        <f>IF(N122&lt;'TEST MARKS '!$D$159,"N","Y")</f>
        <v>N</v>
      </c>
      <c r="U122" s="119" t="e">
        <f>IF(O122&lt;'TEST MARKS '!$D$159,"N","Y")</f>
        <v>#DIV/0!</v>
      </c>
    </row>
    <row r="123" spans="1:21" s="116" customFormat="1">
      <c r="A123" s="39">
        <v>114</v>
      </c>
      <c r="B123" s="39">
        <f>'TEST MARKS '!B133</f>
        <v>0</v>
      </c>
      <c r="C123" s="39">
        <f>'TEST MARKS '!C133</f>
        <v>0</v>
      </c>
      <c r="D123" s="71">
        <f>SUMIF('TEST MARKS '!$D$8:$I$8,$D$9,'TEST MARKS '!D133:I133)</f>
        <v>0</v>
      </c>
      <c r="E123" s="71">
        <f>SUMIF('TEST MARKS '!$D$8:$I$8,$E$9,'TEST MARKS '!D133:I133)</f>
        <v>0</v>
      </c>
      <c r="F123" s="71">
        <f>SUMIF('TEST MARKS '!$D$8:$I$8,$F$9,'TEST MARKS '!D133:I133)</f>
        <v>0</v>
      </c>
      <c r="G123" s="71">
        <f>SUMIF('TEST MARKS '!$D$8:$I$8,$G$9,'TEST MARKS '!D133:I133)</f>
        <v>0</v>
      </c>
      <c r="H123" s="71">
        <f>SUMIF('TEST MARKS '!$D$8:$I$8,$H$9,'TEST MARKS '!D133:I133)</f>
        <v>0</v>
      </c>
      <c r="I123" s="71">
        <f>SUMIF('TEST MARKS '!$D$8:$I$8,$I$9,'TEST MARKS '!D133:I133)</f>
        <v>0</v>
      </c>
      <c r="J123" s="72">
        <f t="shared" si="7"/>
        <v>0</v>
      </c>
      <c r="K123" s="118">
        <f t="shared" si="8"/>
        <v>0</v>
      </c>
      <c r="L123" s="118">
        <f t="shared" si="9"/>
        <v>0</v>
      </c>
      <c r="M123" s="118">
        <f t="shared" si="10"/>
        <v>0</v>
      </c>
      <c r="N123" s="118">
        <f t="shared" si="11"/>
        <v>0</v>
      </c>
      <c r="O123" s="118" t="e">
        <f t="shared" si="12"/>
        <v>#DIV/0!</v>
      </c>
      <c r="P123" s="119" t="str">
        <f>IF(J123&lt;'TEST MARKS '!$D$159,"N","Y")</f>
        <v>N</v>
      </c>
      <c r="Q123" s="119" t="str">
        <f>IF(K123&lt;'TEST MARKS '!$D$159,"N","Y")</f>
        <v>N</v>
      </c>
      <c r="R123" s="119" t="str">
        <f>IF(L123&lt;'TEST MARKS '!$D$159,"N","Y")</f>
        <v>N</v>
      </c>
      <c r="S123" s="119" t="str">
        <f>IF(M123&lt;'TEST MARKS '!$D$159,"N","Y")</f>
        <v>N</v>
      </c>
      <c r="T123" s="119" t="str">
        <f>IF(N123&lt;'TEST MARKS '!$D$159,"N","Y")</f>
        <v>N</v>
      </c>
      <c r="U123" s="119" t="e">
        <f>IF(O123&lt;'TEST MARKS '!$D$159,"N","Y")</f>
        <v>#DIV/0!</v>
      </c>
    </row>
    <row r="124" spans="1:21" s="116" customFormat="1">
      <c r="A124" s="39">
        <v>115</v>
      </c>
      <c r="B124" s="39">
        <f>'TEST MARKS '!B134</f>
        <v>0</v>
      </c>
      <c r="C124" s="39">
        <f>'TEST MARKS '!C134</f>
        <v>0</v>
      </c>
      <c r="D124" s="71">
        <f>SUMIF('TEST MARKS '!$D$8:$I$8,$D$9,'TEST MARKS '!D134:I134)</f>
        <v>0</v>
      </c>
      <c r="E124" s="71">
        <f>SUMIF('TEST MARKS '!$D$8:$I$8,$E$9,'TEST MARKS '!D134:I134)</f>
        <v>0</v>
      </c>
      <c r="F124" s="71">
        <f>SUMIF('TEST MARKS '!$D$8:$I$8,$F$9,'TEST MARKS '!D134:I134)</f>
        <v>0</v>
      </c>
      <c r="G124" s="71">
        <f>SUMIF('TEST MARKS '!$D$8:$I$8,$G$9,'TEST MARKS '!D134:I134)</f>
        <v>0</v>
      </c>
      <c r="H124" s="71">
        <f>SUMIF('TEST MARKS '!$D$8:$I$8,$H$9,'TEST MARKS '!D134:I134)</f>
        <v>0</v>
      </c>
      <c r="I124" s="71">
        <f>SUMIF('TEST MARKS '!$D$8:$I$8,$I$9,'TEST MARKS '!D134:I134)</f>
        <v>0</v>
      </c>
      <c r="J124" s="72">
        <f t="shared" si="7"/>
        <v>0</v>
      </c>
      <c r="K124" s="118">
        <f t="shared" si="8"/>
        <v>0</v>
      </c>
      <c r="L124" s="118">
        <f t="shared" si="9"/>
        <v>0</v>
      </c>
      <c r="M124" s="118">
        <f t="shared" si="10"/>
        <v>0</v>
      </c>
      <c r="N124" s="118">
        <f t="shared" si="11"/>
        <v>0</v>
      </c>
      <c r="O124" s="118" t="e">
        <f t="shared" si="12"/>
        <v>#DIV/0!</v>
      </c>
      <c r="P124" s="119" t="str">
        <f>IF(J124&lt;'TEST MARKS '!$D$159,"N","Y")</f>
        <v>N</v>
      </c>
      <c r="Q124" s="119" t="str">
        <f>IF(K124&lt;'TEST MARKS '!$D$159,"N","Y")</f>
        <v>N</v>
      </c>
      <c r="R124" s="119" t="str">
        <f>IF(L124&lt;'TEST MARKS '!$D$159,"N","Y")</f>
        <v>N</v>
      </c>
      <c r="S124" s="119" t="str">
        <f>IF(M124&lt;'TEST MARKS '!$D$159,"N","Y")</f>
        <v>N</v>
      </c>
      <c r="T124" s="119" t="str">
        <f>IF(N124&lt;'TEST MARKS '!$D$159,"N","Y")</f>
        <v>N</v>
      </c>
      <c r="U124" s="119" t="e">
        <f>IF(O124&lt;'TEST MARKS '!$D$159,"N","Y")</f>
        <v>#DIV/0!</v>
      </c>
    </row>
    <row r="125" spans="1:21" s="116" customFormat="1">
      <c r="A125" s="39">
        <v>116</v>
      </c>
      <c r="B125" s="39">
        <f>'TEST MARKS '!B135</f>
        <v>0</v>
      </c>
      <c r="C125" s="39">
        <f>'TEST MARKS '!C135</f>
        <v>0</v>
      </c>
      <c r="D125" s="71">
        <f>SUMIF('TEST MARKS '!$D$8:$I$8,$D$9,'TEST MARKS '!D135:I135)</f>
        <v>0</v>
      </c>
      <c r="E125" s="71">
        <f>SUMIF('TEST MARKS '!$D$8:$I$8,$E$9,'TEST MARKS '!D135:I135)</f>
        <v>0</v>
      </c>
      <c r="F125" s="71">
        <f>SUMIF('TEST MARKS '!$D$8:$I$8,$F$9,'TEST MARKS '!D135:I135)</f>
        <v>0</v>
      </c>
      <c r="G125" s="71">
        <f>SUMIF('TEST MARKS '!$D$8:$I$8,$G$9,'TEST MARKS '!D135:I135)</f>
        <v>0</v>
      </c>
      <c r="H125" s="71">
        <f>SUMIF('TEST MARKS '!$D$8:$I$8,$H$9,'TEST MARKS '!D135:I135)</f>
        <v>0</v>
      </c>
      <c r="I125" s="71">
        <f>SUMIF('TEST MARKS '!$D$8:$I$8,$I$9,'TEST MARKS '!D135:I135)</f>
        <v>0</v>
      </c>
      <c r="J125" s="72">
        <f t="shared" si="7"/>
        <v>0</v>
      </c>
      <c r="K125" s="118">
        <f t="shared" si="8"/>
        <v>0</v>
      </c>
      <c r="L125" s="118">
        <f t="shared" si="9"/>
        <v>0</v>
      </c>
      <c r="M125" s="118">
        <f t="shared" si="10"/>
        <v>0</v>
      </c>
      <c r="N125" s="118">
        <f t="shared" si="11"/>
        <v>0</v>
      </c>
      <c r="O125" s="118" t="e">
        <f t="shared" si="12"/>
        <v>#DIV/0!</v>
      </c>
      <c r="P125" s="119" t="str">
        <f>IF(J125&lt;'TEST MARKS '!$D$159,"N","Y")</f>
        <v>N</v>
      </c>
      <c r="Q125" s="119" t="str">
        <f>IF(K125&lt;'TEST MARKS '!$D$159,"N","Y")</f>
        <v>N</v>
      </c>
      <c r="R125" s="119" t="str">
        <f>IF(L125&lt;'TEST MARKS '!$D$159,"N","Y")</f>
        <v>N</v>
      </c>
      <c r="S125" s="119" t="str">
        <f>IF(M125&lt;'TEST MARKS '!$D$159,"N","Y")</f>
        <v>N</v>
      </c>
      <c r="T125" s="119" t="str">
        <f>IF(N125&lt;'TEST MARKS '!$D$159,"N","Y")</f>
        <v>N</v>
      </c>
      <c r="U125" s="119" t="e">
        <f>IF(O125&lt;'TEST MARKS '!$D$159,"N","Y")</f>
        <v>#DIV/0!</v>
      </c>
    </row>
    <row r="126" spans="1:21" s="116" customFormat="1">
      <c r="A126" s="39">
        <v>117</v>
      </c>
      <c r="B126" s="39">
        <f>'TEST MARKS '!B136</f>
        <v>0</v>
      </c>
      <c r="C126" s="39">
        <f>'TEST MARKS '!C136</f>
        <v>0</v>
      </c>
      <c r="D126" s="71">
        <f>SUMIF('TEST MARKS '!$D$8:$I$8,$D$9,'TEST MARKS '!D136:I136)</f>
        <v>0</v>
      </c>
      <c r="E126" s="71">
        <f>SUMIF('TEST MARKS '!$D$8:$I$8,$E$9,'TEST MARKS '!D136:I136)</f>
        <v>0</v>
      </c>
      <c r="F126" s="71">
        <f>SUMIF('TEST MARKS '!$D$8:$I$8,$F$9,'TEST MARKS '!D136:I136)</f>
        <v>0</v>
      </c>
      <c r="G126" s="71">
        <f>SUMIF('TEST MARKS '!$D$8:$I$8,$G$9,'TEST MARKS '!D136:I136)</f>
        <v>0</v>
      </c>
      <c r="H126" s="71">
        <f>SUMIF('TEST MARKS '!$D$8:$I$8,$H$9,'TEST MARKS '!D136:I136)</f>
        <v>0</v>
      </c>
      <c r="I126" s="71">
        <f>SUMIF('TEST MARKS '!$D$8:$I$8,$I$9,'TEST MARKS '!D136:I136)</f>
        <v>0</v>
      </c>
      <c r="J126" s="72">
        <f t="shared" si="7"/>
        <v>0</v>
      </c>
      <c r="K126" s="118">
        <f t="shared" si="8"/>
        <v>0</v>
      </c>
      <c r="L126" s="118">
        <f t="shared" si="9"/>
        <v>0</v>
      </c>
      <c r="M126" s="118">
        <f t="shared" si="10"/>
        <v>0</v>
      </c>
      <c r="N126" s="118">
        <f t="shared" si="11"/>
        <v>0</v>
      </c>
      <c r="O126" s="118" t="e">
        <f t="shared" si="12"/>
        <v>#DIV/0!</v>
      </c>
      <c r="P126" s="119" t="str">
        <f>IF(J126&lt;'TEST MARKS '!$D$159,"N","Y")</f>
        <v>N</v>
      </c>
      <c r="Q126" s="119" t="str">
        <f>IF(K126&lt;'TEST MARKS '!$D$159,"N","Y")</f>
        <v>N</v>
      </c>
      <c r="R126" s="119" t="str">
        <f>IF(L126&lt;'TEST MARKS '!$D$159,"N","Y")</f>
        <v>N</v>
      </c>
      <c r="S126" s="119" t="str">
        <f>IF(M126&lt;'TEST MARKS '!$D$159,"N","Y")</f>
        <v>N</v>
      </c>
      <c r="T126" s="119" t="str">
        <f>IF(N126&lt;'TEST MARKS '!$D$159,"N","Y")</f>
        <v>N</v>
      </c>
      <c r="U126" s="119" t="e">
        <f>IF(O126&lt;'TEST MARKS '!$D$159,"N","Y")</f>
        <v>#DIV/0!</v>
      </c>
    </row>
    <row r="127" spans="1:21" s="116" customFormat="1">
      <c r="A127" s="39">
        <v>118</v>
      </c>
      <c r="B127" s="39">
        <f>'TEST MARKS '!B137</f>
        <v>0</v>
      </c>
      <c r="C127" s="39">
        <f>'TEST MARKS '!C137</f>
        <v>0</v>
      </c>
      <c r="D127" s="71">
        <f>SUMIF('TEST MARKS '!$D$8:$I$8,$D$9,'TEST MARKS '!D137:I137)</f>
        <v>0</v>
      </c>
      <c r="E127" s="71">
        <f>SUMIF('TEST MARKS '!$D$8:$I$8,$E$9,'TEST MARKS '!D137:I137)</f>
        <v>0</v>
      </c>
      <c r="F127" s="71">
        <f>SUMIF('TEST MARKS '!$D$8:$I$8,$F$9,'TEST MARKS '!D137:I137)</f>
        <v>0</v>
      </c>
      <c r="G127" s="71">
        <f>SUMIF('TEST MARKS '!$D$8:$I$8,$G$9,'TEST MARKS '!D137:I137)</f>
        <v>0</v>
      </c>
      <c r="H127" s="71">
        <f>SUMIF('TEST MARKS '!$D$8:$I$8,$H$9,'TEST MARKS '!D137:I137)</f>
        <v>0</v>
      </c>
      <c r="I127" s="71">
        <f>SUMIF('TEST MARKS '!$D$8:$I$8,$I$9,'TEST MARKS '!D137:I137)</f>
        <v>0</v>
      </c>
      <c r="J127" s="72">
        <f t="shared" si="7"/>
        <v>0</v>
      </c>
      <c r="K127" s="118">
        <f t="shared" si="8"/>
        <v>0</v>
      </c>
      <c r="L127" s="118">
        <f t="shared" si="9"/>
        <v>0</v>
      </c>
      <c r="M127" s="118">
        <f t="shared" si="10"/>
        <v>0</v>
      </c>
      <c r="N127" s="118">
        <f t="shared" si="11"/>
        <v>0</v>
      </c>
      <c r="O127" s="118" t="e">
        <f t="shared" si="12"/>
        <v>#DIV/0!</v>
      </c>
      <c r="P127" s="119" t="str">
        <f>IF(J127&lt;'TEST MARKS '!$D$159,"N","Y")</f>
        <v>N</v>
      </c>
      <c r="Q127" s="119" t="str">
        <f>IF(K127&lt;'TEST MARKS '!$D$159,"N","Y")</f>
        <v>N</v>
      </c>
      <c r="R127" s="119" t="str">
        <f>IF(L127&lt;'TEST MARKS '!$D$159,"N","Y")</f>
        <v>N</v>
      </c>
      <c r="S127" s="119" t="str">
        <f>IF(M127&lt;'TEST MARKS '!$D$159,"N","Y")</f>
        <v>N</v>
      </c>
      <c r="T127" s="119" t="str">
        <f>IF(N127&lt;'TEST MARKS '!$D$159,"N","Y")</f>
        <v>N</v>
      </c>
      <c r="U127" s="119" t="e">
        <f>IF(O127&lt;'TEST MARKS '!$D$159,"N","Y")</f>
        <v>#DIV/0!</v>
      </c>
    </row>
    <row r="128" spans="1:21" s="116" customFormat="1">
      <c r="A128" s="39">
        <v>119</v>
      </c>
      <c r="B128" s="39">
        <f>'TEST MARKS '!B138</f>
        <v>0</v>
      </c>
      <c r="C128" s="39">
        <f>'TEST MARKS '!C138</f>
        <v>0</v>
      </c>
      <c r="D128" s="71">
        <f>SUMIF('TEST MARKS '!$D$8:$I$8,$D$9,'TEST MARKS '!D138:I138)</f>
        <v>0</v>
      </c>
      <c r="E128" s="71">
        <f>SUMIF('TEST MARKS '!$D$8:$I$8,$E$9,'TEST MARKS '!D138:I138)</f>
        <v>0</v>
      </c>
      <c r="F128" s="71">
        <f>SUMIF('TEST MARKS '!$D$8:$I$8,$F$9,'TEST MARKS '!D138:I138)</f>
        <v>0</v>
      </c>
      <c r="G128" s="71">
        <f>SUMIF('TEST MARKS '!$D$8:$I$8,$G$9,'TEST MARKS '!D138:I138)</f>
        <v>0</v>
      </c>
      <c r="H128" s="71">
        <f>SUMIF('TEST MARKS '!$D$8:$I$8,$H$9,'TEST MARKS '!D138:I138)</f>
        <v>0</v>
      </c>
      <c r="I128" s="71">
        <f>SUMIF('TEST MARKS '!$D$8:$I$8,$I$9,'TEST MARKS '!D138:I138)</f>
        <v>0</v>
      </c>
      <c r="J128" s="72">
        <f t="shared" si="7"/>
        <v>0</v>
      </c>
      <c r="K128" s="118">
        <f t="shared" si="8"/>
        <v>0</v>
      </c>
      <c r="L128" s="118">
        <f t="shared" si="9"/>
        <v>0</v>
      </c>
      <c r="M128" s="118">
        <f t="shared" si="10"/>
        <v>0</v>
      </c>
      <c r="N128" s="118">
        <f t="shared" si="11"/>
        <v>0</v>
      </c>
      <c r="O128" s="118" t="e">
        <f t="shared" si="12"/>
        <v>#DIV/0!</v>
      </c>
      <c r="P128" s="119" t="str">
        <f>IF(J128&lt;'TEST MARKS '!$D$159,"N","Y")</f>
        <v>N</v>
      </c>
      <c r="Q128" s="119" t="str">
        <f>IF(K128&lt;'TEST MARKS '!$D$159,"N","Y")</f>
        <v>N</v>
      </c>
      <c r="R128" s="119" t="str">
        <f>IF(L128&lt;'TEST MARKS '!$D$159,"N","Y")</f>
        <v>N</v>
      </c>
      <c r="S128" s="119" t="str">
        <f>IF(M128&lt;'TEST MARKS '!$D$159,"N","Y")</f>
        <v>N</v>
      </c>
      <c r="T128" s="119" t="str">
        <f>IF(N128&lt;'TEST MARKS '!$D$159,"N","Y")</f>
        <v>N</v>
      </c>
      <c r="U128" s="119" t="e">
        <f>IF(O128&lt;'TEST MARKS '!$D$159,"N","Y")</f>
        <v>#DIV/0!</v>
      </c>
    </row>
    <row r="129" spans="1:21" s="116" customFormat="1">
      <c r="A129" s="39">
        <v>120</v>
      </c>
      <c r="B129" s="39">
        <f>'TEST MARKS '!B139</f>
        <v>0</v>
      </c>
      <c r="C129" s="39">
        <f>'TEST MARKS '!C139</f>
        <v>0</v>
      </c>
      <c r="D129" s="71">
        <f>SUMIF('TEST MARKS '!$D$8:$I$8,$D$9,'TEST MARKS '!D139:I139)</f>
        <v>0</v>
      </c>
      <c r="E129" s="71">
        <f>SUMIF('TEST MARKS '!$D$8:$I$8,$E$9,'TEST MARKS '!D139:I139)</f>
        <v>0</v>
      </c>
      <c r="F129" s="71">
        <f>SUMIF('TEST MARKS '!$D$8:$I$8,$F$9,'TEST MARKS '!D139:I139)</f>
        <v>0</v>
      </c>
      <c r="G129" s="71">
        <f>SUMIF('TEST MARKS '!$D$8:$I$8,$G$9,'TEST MARKS '!D139:I139)</f>
        <v>0</v>
      </c>
      <c r="H129" s="71">
        <f>SUMIF('TEST MARKS '!$D$8:$I$8,$H$9,'TEST MARKS '!D139:I139)</f>
        <v>0</v>
      </c>
      <c r="I129" s="71">
        <f>SUMIF('TEST MARKS '!$D$8:$I$8,$I$9,'TEST MARKS '!D139:I139)</f>
        <v>0</v>
      </c>
      <c r="J129" s="72">
        <f t="shared" si="7"/>
        <v>0</v>
      </c>
      <c r="K129" s="118">
        <f t="shared" si="8"/>
        <v>0</v>
      </c>
      <c r="L129" s="118">
        <f t="shared" si="9"/>
        <v>0</v>
      </c>
      <c r="M129" s="118">
        <f t="shared" si="10"/>
        <v>0</v>
      </c>
      <c r="N129" s="118">
        <f t="shared" si="11"/>
        <v>0</v>
      </c>
      <c r="O129" s="118" t="e">
        <f t="shared" si="12"/>
        <v>#DIV/0!</v>
      </c>
      <c r="P129" s="119" t="str">
        <f>IF(J129&lt;'TEST MARKS '!$D$159,"N","Y")</f>
        <v>N</v>
      </c>
      <c r="Q129" s="119" t="str">
        <f>IF(K129&lt;'TEST MARKS '!$D$159,"N","Y")</f>
        <v>N</v>
      </c>
      <c r="R129" s="119" t="str">
        <f>IF(L129&lt;'TEST MARKS '!$D$159,"N","Y")</f>
        <v>N</v>
      </c>
      <c r="S129" s="119" t="str">
        <f>IF(M129&lt;'TEST MARKS '!$D$159,"N","Y")</f>
        <v>N</v>
      </c>
      <c r="T129" s="119" t="str">
        <f>IF(N129&lt;'TEST MARKS '!$D$159,"N","Y")</f>
        <v>N</v>
      </c>
      <c r="U129" s="119" t="e">
        <f>IF(O129&lt;'TEST MARKS '!$D$159,"N","Y")</f>
        <v>#DIV/0!</v>
      </c>
    </row>
    <row r="130" spans="1:21" s="116" customFormat="1">
      <c r="A130" s="39">
        <v>121</v>
      </c>
      <c r="B130" s="39">
        <f>'TEST MARKS '!B140</f>
        <v>0</v>
      </c>
      <c r="C130" s="39">
        <f>'TEST MARKS '!C140</f>
        <v>0</v>
      </c>
      <c r="D130" s="71">
        <f>SUMIF('TEST MARKS '!$D$8:$I$8,$D$9,'TEST MARKS '!D140:I140)</f>
        <v>0</v>
      </c>
      <c r="E130" s="71">
        <f>SUMIF('TEST MARKS '!$D$8:$I$8,$E$9,'TEST MARKS '!D140:I140)</f>
        <v>0</v>
      </c>
      <c r="F130" s="71">
        <f>SUMIF('TEST MARKS '!$D$8:$I$8,$F$9,'TEST MARKS '!D140:I140)</f>
        <v>0</v>
      </c>
      <c r="G130" s="71">
        <f>SUMIF('TEST MARKS '!$D$8:$I$8,$G$9,'TEST MARKS '!D140:I140)</f>
        <v>0</v>
      </c>
      <c r="H130" s="71">
        <f>SUMIF('TEST MARKS '!$D$8:$I$8,$H$9,'TEST MARKS '!D140:I140)</f>
        <v>0</v>
      </c>
      <c r="I130" s="71">
        <f>SUMIF('TEST MARKS '!$D$8:$I$8,$I$9,'TEST MARKS '!D140:I140)</f>
        <v>0</v>
      </c>
      <c r="J130" s="72">
        <f t="shared" ref="J130:J144" si="13">D130*100/$J$8</f>
        <v>0</v>
      </c>
      <c r="K130" s="118">
        <f t="shared" ref="K130:K144" si="14">E130*100/$K$8</f>
        <v>0</v>
      </c>
      <c r="L130" s="118">
        <f t="shared" ref="L130:L144" si="15">F130*100/$L$8</f>
        <v>0</v>
      </c>
      <c r="M130" s="118">
        <f t="shared" ref="M130:M144" si="16">G130*100/$M$8</f>
        <v>0</v>
      </c>
      <c r="N130" s="118">
        <f t="shared" ref="N130:N144" si="17">H130*100/$N$8</f>
        <v>0</v>
      </c>
      <c r="O130" s="118" t="e">
        <f t="shared" ref="O130:O144" si="18">I130*100/$O$8</f>
        <v>#DIV/0!</v>
      </c>
      <c r="P130" s="119" t="str">
        <f>IF(J130&lt;'TEST MARKS '!$D$159,"N","Y")</f>
        <v>N</v>
      </c>
      <c r="Q130" s="119" t="str">
        <f>IF(K130&lt;'TEST MARKS '!$D$159,"N","Y")</f>
        <v>N</v>
      </c>
      <c r="R130" s="119" t="str">
        <f>IF(L130&lt;'TEST MARKS '!$D$159,"N","Y")</f>
        <v>N</v>
      </c>
      <c r="S130" s="119" t="str">
        <f>IF(M130&lt;'TEST MARKS '!$D$159,"N","Y")</f>
        <v>N</v>
      </c>
      <c r="T130" s="119" t="str">
        <f>IF(N130&lt;'TEST MARKS '!$D$159,"N","Y")</f>
        <v>N</v>
      </c>
      <c r="U130" s="119" t="e">
        <f>IF(O130&lt;'TEST MARKS '!$D$159,"N","Y")</f>
        <v>#DIV/0!</v>
      </c>
    </row>
    <row r="131" spans="1:21" s="116" customFormat="1">
      <c r="A131" s="39">
        <v>122</v>
      </c>
      <c r="B131" s="39">
        <f>'TEST MARKS '!B141</f>
        <v>0</v>
      </c>
      <c r="C131" s="39">
        <f>'TEST MARKS '!C141</f>
        <v>0</v>
      </c>
      <c r="D131" s="71">
        <f>SUMIF('TEST MARKS '!$D$8:$I$8,$D$9,'TEST MARKS '!D141:I141)</f>
        <v>0</v>
      </c>
      <c r="E131" s="71">
        <f>SUMIF('TEST MARKS '!$D$8:$I$8,$E$9,'TEST MARKS '!D141:I141)</f>
        <v>0</v>
      </c>
      <c r="F131" s="71">
        <f>SUMIF('TEST MARKS '!$D$8:$I$8,$F$9,'TEST MARKS '!D141:I141)</f>
        <v>0</v>
      </c>
      <c r="G131" s="71">
        <f>SUMIF('TEST MARKS '!$D$8:$I$8,$G$9,'TEST MARKS '!D141:I141)</f>
        <v>0</v>
      </c>
      <c r="H131" s="71">
        <f>SUMIF('TEST MARKS '!$D$8:$I$8,$H$9,'TEST MARKS '!D141:I141)</f>
        <v>0</v>
      </c>
      <c r="I131" s="71">
        <f>SUMIF('TEST MARKS '!$D$8:$I$8,$I$9,'TEST MARKS '!D141:I141)</f>
        <v>0</v>
      </c>
      <c r="J131" s="72">
        <f t="shared" si="13"/>
        <v>0</v>
      </c>
      <c r="K131" s="118">
        <f t="shared" si="14"/>
        <v>0</v>
      </c>
      <c r="L131" s="118">
        <f t="shared" si="15"/>
        <v>0</v>
      </c>
      <c r="M131" s="118">
        <f t="shared" si="16"/>
        <v>0</v>
      </c>
      <c r="N131" s="118">
        <f t="shared" si="17"/>
        <v>0</v>
      </c>
      <c r="O131" s="118" t="e">
        <f t="shared" si="18"/>
        <v>#DIV/0!</v>
      </c>
      <c r="P131" s="119" t="str">
        <f>IF(J131&lt;'TEST MARKS '!$D$159,"N","Y")</f>
        <v>N</v>
      </c>
      <c r="Q131" s="119" t="str">
        <f>IF(K131&lt;'TEST MARKS '!$D$159,"N","Y")</f>
        <v>N</v>
      </c>
      <c r="R131" s="119" t="str">
        <f>IF(L131&lt;'TEST MARKS '!$D$159,"N","Y")</f>
        <v>N</v>
      </c>
      <c r="S131" s="119" t="str">
        <f>IF(M131&lt;'TEST MARKS '!$D$159,"N","Y")</f>
        <v>N</v>
      </c>
      <c r="T131" s="119" t="str">
        <f>IF(N131&lt;'TEST MARKS '!$D$159,"N","Y")</f>
        <v>N</v>
      </c>
      <c r="U131" s="119" t="e">
        <f>IF(O131&lt;'TEST MARKS '!$D$159,"N","Y")</f>
        <v>#DIV/0!</v>
      </c>
    </row>
    <row r="132" spans="1:21" s="116" customFormat="1">
      <c r="A132" s="39">
        <v>123</v>
      </c>
      <c r="B132" s="39">
        <f>'TEST MARKS '!B142</f>
        <v>0</v>
      </c>
      <c r="C132" s="39">
        <f>'TEST MARKS '!C142</f>
        <v>0</v>
      </c>
      <c r="D132" s="71">
        <f>SUMIF('TEST MARKS '!$D$8:$I$8,$D$9,'TEST MARKS '!D142:I142)</f>
        <v>0</v>
      </c>
      <c r="E132" s="71">
        <f>SUMIF('TEST MARKS '!$D$8:$I$8,$E$9,'TEST MARKS '!D142:I142)</f>
        <v>0</v>
      </c>
      <c r="F132" s="71">
        <f>SUMIF('TEST MARKS '!$D$8:$I$8,$F$9,'TEST MARKS '!D142:I142)</f>
        <v>0</v>
      </c>
      <c r="G132" s="71">
        <f>SUMIF('TEST MARKS '!$D$8:$I$8,$G$9,'TEST MARKS '!D142:I142)</f>
        <v>0</v>
      </c>
      <c r="H132" s="71">
        <f>SUMIF('TEST MARKS '!$D$8:$I$8,$H$9,'TEST MARKS '!D142:I142)</f>
        <v>0</v>
      </c>
      <c r="I132" s="71">
        <f>SUMIF('TEST MARKS '!$D$8:$I$8,$I$9,'TEST MARKS '!D142:I142)</f>
        <v>0</v>
      </c>
      <c r="J132" s="72">
        <f t="shared" si="13"/>
        <v>0</v>
      </c>
      <c r="K132" s="118">
        <f t="shared" si="14"/>
        <v>0</v>
      </c>
      <c r="L132" s="118">
        <f t="shared" si="15"/>
        <v>0</v>
      </c>
      <c r="M132" s="118">
        <f t="shared" si="16"/>
        <v>0</v>
      </c>
      <c r="N132" s="118">
        <f t="shared" si="17"/>
        <v>0</v>
      </c>
      <c r="O132" s="118" t="e">
        <f t="shared" si="18"/>
        <v>#DIV/0!</v>
      </c>
      <c r="P132" s="119" t="str">
        <f>IF(J132&lt;'TEST MARKS '!$D$159,"N","Y")</f>
        <v>N</v>
      </c>
      <c r="Q132" s="119" t="str">
        <f>IF(K132&lt;'TEST MARKS '!$D$159,"N","Y")</f>
        <v>N</v>
      </c>
      <c r="R132" s="119" t="str">
        <f>IF(L132&lt;'TEST MARKS '!$D$159,"N","Y")</f>
        <v>N</v>
      </c>
      <c r="S132" s="119" t="str">
        <f>IF(M132&lt;'TEST MARKS '!$D$159,"N","Y")</f>
        <v>N</v>
      </c>
      <c r="T132" s="119" t="str">
        <f>IF(N132&lt;'TEST MARKS '!$D$159,"N","Y")</f>
        <v>N</v>
      </c>
      <c r="U132" s="119" t="e">
        <f>IF(O132&lt;'TEST MARKS '!$D$159,"N","Y")</f>
        <v>#DIV/0!</v>
      </c>
    </row>
    <row r="133" spans="1:21" s="116" customFormat="1">
      <c r="A133" s="39">
        <v>124</v>
      </c>
      <c r="B133" s="39">
        <f>'TEST MARKS '!B143</f>
        <v>0</v>
      </c>
      <c r="C133" s="39">
        <f>'TEST MARKS '!C143</f>
        <v>0</v>
      </c>
      <c r="D133" s="71">
        <f>SUMIF('TEST MARKS '!$D$8:$I$8,$D$9,'TEST MARKS '!D143:I143)</f>
        <v>0</v>
      </c>
      <c r="E133" s="71">
        <f>SUMIF('TEST MARKS '!$D$8:$I$8,$E$9,'TEST MARKS '!D143:I143)</f>
        <v>0</v>
      </c>
      <c r="F133" s="71">
        <f>SUMIF('TEST MARKS '!$D$8:$I$8,$F$9,'TEST MARKS '!D143:I143)</f>
        <v>0</v>
      </c>
      <c r="G133" s="71">
        <f>SUMIF('TEST MARKS '!$D$8:$I$8,$G$9,'TEST MARKS '!D143:I143)</f>
        <v>0</v>
      </c>
      <c r="H133" s="71">
        <f>SUMIF('TEST MARKS '!$D$8:$I$8,$H$9,'TEST MARKS '!D143:I143)</f>
        <v>0</v>
      </c>
      <c r="I133" s="71">
        <f>SUMIF('TEST MARKS '!$D$8:$I$8,$I$9,'TEST MARKS '!D143:I143)</f>
        <v>0</v>
      </c>
      <c r="J133" s="72">
        <f t="shared" si="13"/>
        <v>0</v>
      </c>
      <c r="K133" s="118">
        <f t="shared" si="14"/>
        <v>0</v>
      </c>
      <c r="L133" s="118">
        <f t="shared" si="15"/>
        <v>0</v>
      </c>
      <c r="M133" s="118">
        <f t="shared" si="16"/>
        <v>0</v>
      </c>
      <c r="N133" s="118">
        <f t="shared" si="17"/>
        <v>0</v>
      </c>
      <c r="O133" s="118" t="e">
        <f t="shared" si="18"/>
        <v>#DIV/0!</v>
      </c>
      <c r="P133" s="119" t="str">
        <f>IF(J133&lt;'TEST MARKS '!$D$159,"N","Y")</f>
        <v>N</v>
      </c>
      <c r="Q133" s="119" t="str">
        <f>IF(K133&lt;'TEST MARKS '!$D$159,"N","Y")</f>
        <v>N</v>
      </c>
      <c r="R133" s="119" t="str">
        <f>IF(L133&lt;'TEST MARKS '!$D$159,"N","Y")</f>
        <v>N</v>
      </c>
      <c r="S133" s="119" t="str">
        <f>IF(M133&lt;'TEST MARKS '!$D$159,"N","Y")</f>
        <v>N</v>
      </c>
      <c r="T133" s="119" t="str">
        <f>IF(N133&lt;'TEST MARKS '!$D$159,"N","Y")</f>
        <v>N</v>
      </c>
      <c r="U133" s="119" t="e">
        <f>IF(O133&lt;'TEST MARKS '!$D$159,"N","Y")</f>
        <v>#DIV/0!</v>
      </c>
    </row>
    <row r="134" spans="1:21" s="116" customFormat="1">
      <c r="A134" s="39">
        <v>125</v>
      </c>
      <c r="B134" s="39">
        <f>'TEST MARKS '!B144</f>
        <v>0</v>
      </c>
      <c r="C134" s="39">
        <f>'TEST MARKS '!C144</f>
        <v>0</v>
      </c>
      <c r="D134" s="71">
        <f>SUMIF('TEST MARKS '!$D$8:$I$8,$D$9,'TEST MARKS '!D144:I144)</f>
        <v>0</v>
      </c>
      <c r="E134" s="71">
        <f>SUMIF('TEST MARKS '!$D$8:$I$8,$E$9,'TEST MARKS '!D144:I144)</f>
        <v>0</v>
      </c>
      <c r="F134" s="71">
        <f>SUMIF('TEST MARKS '!$D$8:$I$8,$F$9,'TEST MARKS '!D144:I144)</f>
        <v>0</v>
      </c>
      <c r="G134" s="71">
        <f>SUMIF('TEST MARKS '!$D$8:$I$8,$G$9,'TEST MARKS '!D144:I144)</f>
        <v>0</v>
      </c>
      <c r="H134" s="71">
        <f>SUMIF('TEST MARKS '!$D$8:$I$8,$H$9,'TEST MARKS '!D144:I144)</f>
        <v>0</v>
      </c>
      <c r="I134" s="71">
        <f>SUMIF('TEST MARKS '!$D$8:$I$8,$I$9,'TEST MARKS '!D144:I144)</f>
        <v>0</v>
      </c>
      <c r="J134" s="72">
        <f t="shared" si="13"/>
        <v>0</v>
      </c>
      <c r="K134" s="118">
        <f t="shared" si="14"/>
        <v>0</v>
      </c>
      <c r="L134" s="118">
        <f t="shared" si="15"/>
        <v>0</v>
      </c>
      <c r="M134" s="118">
        <f t="shared" si="16"/>
        <v>0</v>
      </c>
      <c r="N134" s="118">
        <f t="shared" si="17"/>
        <v>0</v>
      </c>
      <c r="O134" s="118" t="e">
        <f t="shared" si="18"/>
        <v>#DIV/0!</v>
      </c>
      <c r="P134" s="119" t="str">
        <f>IF(J134&lt;'TEST MARKS '!$D$159,"N","Y")</f>
        <v>N</v>
      </c>
      <c r="Q134" s="119" t="str">
        <f>IF(K134&lt;'TEST MARKS '!$D$159,"N","Y")</f>
        <v>N</v>
      </c>
      <c r="R134" s="119" t="str">
        <f>IF(L134&lt;'TEST MARKS '!$D$159,"N","Y")</f>
        <v>N</v>
      </c>
      <c r="S134" s="119" t="str">
        <f>IF(M134&lt;'TEST MARKS '!$D$159,"N","Y")</f>
        <v>N</v>
      </c>
      <c r="T134" s="119" t="str">
        <f>IF(N134&lt;'TEST MARKS '!$D$159,"N","Y")</f>
        <v>N</v>
      </c>
      <c r="U134" s="119" t="e">
        <f>IF(O134&lt;'TEST MARKS '!$D$159,"N","Y")</f>
        <v>#DIV/0!</v>
      </c>
    </row>
    <row r="135" spans="1:21" s="116" customFormat="1">
      <c r="A135" s="39">
        <v>126</v>
      </c>
      <c r="B135" s="39">
        <f>'TEST MARKS '!B145</f>
        <v>0</v>
      </c>
      <c r="C135" s="39">
        <f>'TEST MARKS '!C145</f>
        <v>0</v>
      </c>
      <c r="D135" s="71">
        <f>SUMIF('TEST MARKS '!$D$8:$I$8,$D$9,'TEST MARKS '!D145:I145)</f>
        <v>0</v>
      </c>
      <c r="E135" s="71">
        <f>SUMIF('TEST MARKS '!$D$8:$I$8,$E$9,'TEST MARKS '!D145:I145)</f>
        <v>0</v>
      </c>
      <c r="F135" s="71">
        <f>SUMIF('TEST MARKS '!$D$8:$I$8,$F$9,'TEST MARKS '!D145:I145)</f>
        <v>0</v>
      </c>
      <c r="G135" s="71">
        <f>SUMIF('TEST MARKS '!$D$8:$I$8,$G$9,'TEST MARKS '!D145:I145)</f>
        <v>0</v>
      </c>
      <c r="H135" s="71">
        <f>SUMIF('TEST MARKS '!$D$8:$I$8,$H$9,'TEST MARKS '!D145:I145)</f>
        <v>0</v>
      </c>
      <c r="I135" s="71">
        <f>SUMIF('TEST MARKS '!$D$8:$I$8,$I$9,'TEST MARKS '!D145:I145)</f>
        <v>0</v>
      </c>
      <c r="J135" s="72">
        <f t="shared" si="13"/>
        <v>0</v>
      </c>
      <c r="K135" s="118">
        <f t="shared" si="14"/>
        <v>0</v>
      </c>
      <c r="L135" s="118">
        <f t="shared" si="15"/>
        <v>0</v>
      </c>
      <c r="M135" s="118">
        <f t="shared" si="16"/>
        <v>0</v>
      </c>
      <c r="N135" s="118">
        <f t="shared" si="17"/>
        <v>0</v>
      </c>
      <c r="O135" s="118" t="e">
        <f t="shared" si="18"/>
        <v>#DIV/0!</v>
      </c>
      <c r="P135" s="119" t="str">
        <f>IF(J135&lt;'TEST MARKS '!$D$159,"N","Y")</f>
        <v>N</v>
      </c>
      <c r="Q135" s="119" t="str">
        <f>IF(K135&lt;'TEST MARKS '!$D$159,"N","Y")</f>
        <v>N</v>
      </c>
      <c r="R135" s="119" t="str">
        <f>IF(L135&lt;'TEST MARKS '!$D$159,"N","Y")</f>
        <v>N</v>
      </c>
      <c r="S135" s="119" t="str">
        <f>IF(M135&lt;'TEST MARKS '!$D$159,"N","Y")</f>
        <v>N</v>
      </c>
      <c r="T135" s="119" t="str">
        <f>IF(N135&lt;'TEST MARKS '!$D$159,"N","Y")</f>
        <v>N</v>
      </c>
      <c r="U135" s="119" t="e">
        <f>IF(O135&lt;'TEST MARKS '!$D$159,"N","Y")</f>
        <v>#DIV/0!</v>
      </c>
    </row>
    <row r="136" spans="1:21" s="116" customFormat="1">
      <c r="A136" s="39">
        <v>127</v>
      </c>
      <c r="B136" s="39">
        <f>'TEST MARKS '!B146</f>
        <v>0</v>
      </c>
      <c r="C136" s="39">
        <f>'TEST MARKS '!C146</f>
        <v>0</v>
      </c>
      <c r="D136" s="71">
        <f>SUMIF('TEST MARKS '!$D$8:$I$8,$D$9,'TEST MARKS '!D146:I146)</f>
        <v>0</v>
      </c>
      <c r="E136" s="71">
        <f>SUMIF('TEST MARKS '!$D$8:$I$8,$E$9,'TEST MARKS '!D146:I146)</f>
        <v>0</v>
      </c>
      <c r="F136" s="71">
        <f>SUMIF('TEST MARKS '!$D$8:$I$8,$F$9,'TEST MARKS '!D146:I146)</f>
        <v>0</v>
      </c>
      <c r="G136" s="71">
        <f>SUMIF('TEST MARKS '!$D$8:$I$8,$G$9,'TEST MARKS '!D146:I146)</f>
        <v>0</v>
      </c>
      <c r="H136" s="71">
        <f>SUMIF('TEST MARKS '!$D$8:$I$8,$H$9,'TEST MARKS '!D146:I146)</f>
        <v>0</v>
      </c>
      <c r="I136" s="71">
        <f>SUMIF('TEST MARKS '!$D$8:$I$8,$I$9,'TEST MARKS '!D146:I146)</f>
        <v>0</v>
      </c>
      <c r="J136" s="72">
        <f t="shared" si="13"/>
        <v>0</v>
      </c>
      <c r="K136" s="118">
        <f t="shared" si="14"/>
        <v>0</v>
      </c>
      <c r="L136" s="118">
        <f t="shared" si="15"/>
        <v>0</v>
      </c>
      <c r="M136" s="118">
        <f t="shared" si="16"/>
        <v>0</v>
      </c>
      <c r="N136" s="118">
        <f t="shared" si="17"/>
        <v>0</v>
      </c>
      <c r="O136" s="118" t="e">
        <f t="shared" si="18"/>
        <v>#DIV/0!</v>
      </c>
      <c r="P136" s="119" t="str">
        <f>IF(J136&lt;'TEST MARKS '!$D$159,"N","Y")</f>
        <v>N</v>
      </c>
      <c r="Q136" s="119" t="str">
        <f>IF(K136&lt;'TEST MARKS '!$D$159,"N","Y")</f>
        <v>N</v>
      </c>
      <c r="R136" s="119" t="str">
        <f>IF(L136&lt;'TEST MARKS '!$D$159,"N","Y")</f>
        <v>N</v>
      </c>
      <c r="S136" s="119" t="str">
        <f>IF(M136&lt;'TEST MARKS '!$D$159,"N","Y")</f>
        <v>N</v>
      </c>
      <c r="T136" s="119" t="str">
        <f>IF(N136&lt;'TEST MARKS '!$D$159,"N","Y")</f>
        <v>N</v>
      </c>
      <c r="U136" s="119" t="e">
        <f>IF(O136&lt;'TEST MARKS '!$D$159,"N","Y")</f>
        <v>#DIV/0!</v>
      </c>
    </row>
    <row r="137" spans="1:21" s="116" customFormat="1">
      <c r="A137" s="39">
        <v>128</v>
      </c>
      <c r="B137" s="39">
        <f>'TEST MARKS '!B147</f>
        <v>0</v>
      </c>
      <c r="C137" s="39">
        <f>'TEST MARKS '!C147</f>
        <v>0</v>
      </c>
      <c r="D137" s="71">
        <f>SUMIF('TEST MARKS '!$D$8:$I$8,$D$9,'TEST MARKS '!D147:I147)</f>
        <v>0</v>
      </c>
      <c r="E137" s="71">
        <f>SUMIF('TEST MARKS '!$D$8:$I$8,$E$9,'TEST MARKS '!D147:I147)</f>
        <v>0</v>
      </c>
      <c r="F137" s="71">
        <f>SUMIF('TEST MARKS '!$D$8:$I$8,$F$9,'TEST MARKS '!D147:I147)</f>
        <v>0</v>
      </c>
      <c r="G137" s="71">
        <f>SUMIF('TEST MARKS '!$D$8:$I$8,$G$9,'TEST MARKS '!D147:I147)</f>
        <v>0</v>
      </c>
      <c r="H137" s="71">
        <f>SUMIF('TEST MARKS '!$D$8:$I$8,$H$9,'TEST MARKS '!D147:I147)</f>
        <v>0</v>
      </c>
      <c r="I137" s="71">
        <f>SUMIF('TEST MARKS '!$D$8:$I$8,$I$9,'TEST MARKS '!D147:I147)</f>
        <v>0</v>
      </c>
      <c r="J137" s="72">
        <f t="shared" si="13"/>
        <v>0</v>
      </c>
      <c r="K137" s="118">
        <f t="shared" si="14"/>
        <v>0</v>
      </c>
      <c r="L137" s="118">
        <f t="shared" si="15"/>
        <v>0</v>
      </c>
      <c r="M137" s="118">
        <f t="shared" si="16"/>
        <v>0</v>
      </c>
      <c r="N137" s="118">
        <f t="shared" si="17"/>
        <v>0</v>
      </c>
      <c r="O137" s="118" t="e">
        <f t="shared" si="18"/>
        <v>#DIV/0!</v>
      </c>
      <c r="P137" s="119" t="str">
        <f>IF(J137&lt;'TEST MARKS '!$D$159,"N","Y")</f>
        <v>N</v>
      </c>
      <c r="Q137" s="119" t="str">
        <f>IF(K137&lt;'TEST MARKS '!$D$159,"N","Y")</f>
        <v>N</v>
      </c>
      <c r="R137" s="119" t="str">
        <f>IF(L137&lt;'TEST MARKS '!$D$159,"N","Y")</f>
        <v>N</v>
      </c>
      <c r="S137" s="119" t="str">
        <f>IF(M137&lt;'TEST MARKS '!$D$159,"N","Y")</f>
        <v>N</v>
      </c>
      <c r="T137" s="119" t="str">
        <f>IF(N137&lt;'TEST MARKS '!$D$159,"N","Y")</f>
        <v>N</v>
      </c>
      <c r="U137" s="119" t="e">
        <f>IF(O137&lt;'TEST MARKS '!$D$159,"N","Y")</f>
        <v>#DIV/0!</v>
      </c>
    </row>
    <row r="138" spans="1:21" s="116" customFormat="1">
      <c r="A138" s="39">
        <v>129</v>
      </c>
      <c r="B138" s="39">
        <f>'TEST MARKS '!B148</f>
        <v>0</v>
      </c>
      <c r="C138" s="39">
        <f>'TEST MARKS '!C148</f>
        <v>0</v>
      </c>
      <c r="D138" s="71">
        <f>SUMIF('TEST MARKS '!$D$8:$I$8,$D$9,'TEST MARKS '!D148:I148)</f>
        <v>0</v>
      </c>
      <c r="E138" s="71">
        <f>SUMIF('TEST MARKS '!$D$8:$I$8,$E$9,'TEST MARKS '!D148:I148)</f>
        <v>0</v>
      </c>
      <c r="F138" s="71">
        <f>SUMIF('TEST MARKS '!$D$8:$I$8,$F$9,'TEST MARKS '!D148:I148)</f>
        <v>0</v>
      </c>
      <c r="G138" s="71">
        <f>SUMIF('TEST MARKS '!$D$8:$I$8,$G$9,'TEST MARKS '!D148:I148)</f>
        <v>0</v>
      </c>
      <c r="H138" s="71">
        <f>SUMIF('TEST MARKS '!$D$8:$I$8,$H$9,'TEST MARKS '!D148:I148)</f>
        <v>0</v>
      </c>
      <c r="I138" s="71">
        <f>SUMIF('TEST MARKS '!$D$8:$I$8,$I$9,'TEST MARKS '!D148:I148)</f>
        <v>0</v>
      </c>
      <c r="J138" s="72">
        <f t="shared" si="13"/>
        <v>0</v>
      </c>
      <c r="K138" s="118">
        <f t="shared" si="14"/>
        <v>0</v>
      </c>
      <c r="L138" s="118">
        <f t="shared" si="15"/>
        <v>0</v>
      </c>
      <c r="M138" s="118">
        <f t="shared" si="16"/>
        <v>0</v>
      </c>
      <c r="N138" s="118">
        <f t="shared" si="17"/>
        <v>0</v>
      </c>
      <c r="O138" s="118" t="e">
        <f t="shared" si="18"/>
        <v>#DIV/0!</v>
      </c>
      <c r="P138" s="119" t="str">
        <f>IF(J138&lt;'TEST MARKS '!$D$159,"N","Y")</f>
        <v>N</v>
      </c>
      <c r="Q138" s="119" t="str">
        <f>IF(K138&lt;'TEST MARKS '!$D$159,"N","Y")</f>
        <v>N</v>
      </c>
      <c r="R138" s="119" t="str">
        <f>IF(L138&lt;'TEST MARKS '!$D$159,"N","Y")</f>
        <v>N</v>
      </c>
      <c r="S138" s="119" t="str">
        <f>IF(M138&lt;'TEST MARKS '!$D$159,"N","Y")</f>
        <v>N</v>
      </c>
      <c r="T138" s="119" t="str">
        <f>IF(N138&lt;'TEST MARKS '!$D$159,"N","Y")</f>
        <v>N</v>
      </c>
      <c r="U138" s="119" t="e">
        <f>IF(O138&lt;'TEST MARKS '!$D$159,"N","Y")</f>
        <v>#DIV/0!</v>
      </c>
    </row>
    <row r="139" spans="1:21" s="116" customFormat="1">
      <c r="A139" s="39">
        <v>130</v>
      </c>
      <c r="B139" s="39">
        <f>'TEST MARKS '!B149</f>
        <v>0</v>
      </c>
      <c r="C139" s="39">
        <f>'TEST MARKS '!C149</f>
        <v>0</v>
      </c>
      <c r="D139" s="71">
        <f>SUMIF('TEST MARKS '!$D$8:$I$8,$D$9,'TEST MARKS '!D149:I149)</f>
        <v>0</v>
      </c>
      <c r="E139" s="71">
        <f>SUMIF('TEST MARKS '!$D$8:$I$8,$E$9,'TEST MARKS '!D149:I149)</f>
        <v>0</v>
      </c>
      <c r="F139" s="71">
        <f>SUMIF('TEST MARKS '!$D$8:$I$8,$F$9,'TEST MARKS '!D149:I149)</f>
        <v>0</v>
      </c>
      <c r="G139" s="71">
        <f>SUMIF('TEST MARKS '!$D$8:$I$8,$G$9,'TEST MARKS '!D149:I149)</f>
        <v>0</v>
      </c>
      <c r="H139" s="71">
        <f>SUMIF('TEST MARKS '!$D$8:$I$8,$H$9,'TEST MARKS '!D149:I149)</f>
        <v>0</v>
      </c>
      <c r="I139" s="71">
        <f>SUMIF('TEST MARKS '!$D$8:$I$8,$I$9,'TEST MARKS '!D149:I149)</f>
        <v>0</v>
      </c>
      <c r="J139" s="72">
        <f t="shared" si="13"/>
        <v>0</v>
      </c>
      <c r="K139" s="118">
        <f t="shared" si="14"/>
        <v>0</v>
      </c>
      <c r="L139" s="118">
        <f t="shared" si="15"/>
        <v>0</v>
      </c>
      <c r="M139" s="118">
        <f t="shared" si="16"/>
        <v>0</v>
      </c>
      <c r="N139" s="118">
        <f t="shared" si="17"/>
        <v>0</v>
      </c>
      <c r="O139" s="118" t="e">
        <f t="shared" si="18"/>
        <v>#DIV/0!</v>
      </c>
      <c r="P139" s="119" t="str">
        <f>IF(J139&lt;'TEST MARKS '!$D$159,"N","Y")</f>
        <v>N</v>
      </c>
      <c r="Q139" s="119" t="str">
        <f>IF(K139&lt;'TEST MARKS '!$D$159,"N","Y")</f>
        <v>N</v>
      </c>
      <c r="R139" s="119" t="str">
        <f>IF(L139&lt;'TEST MARKS '!$D$159,"N","Y")</f>
        <v>N</v>
      </c>
      <c r="S139" s="119" t="str">
        <f>IF(M139&lt;'TEST MARKS '!$D$159,"N","Y")</f>
        <v>N</v>
      </c>
      <c r="T139" s="119" t="str">
        <f>IF(N139&lt;'TEST MARKS '!$D$159,"N","Y")</f>
        <v>N</v>
      </c>
      <c r="U139" s="119" t="e">
        <f>IF(O139&lt;'TEST MARKS '!$D$159,"N","Y")</f>
        <v>#DIV/0!</v>
      </c>
    </row>
    <row r="140" spans="1:21" s="116" customFormat="1">
      <c r="A140" s="39">
        <v>131</v>
      </c>
      <c r="B140" s="39">
        <f>'TEST MARKS '!B150</f>
        <v>0</v>
      </c>
      <c r="C140" s="39">
        <f>'TEST MARKS '!C150</f>
        <v>0</v>
      </c>
      <c r="D140" s="71">
        <f>SUMIF('TEST MARKS '!$D$8:$I$8,$D$9,'TEST MARKS '!D150:I150)</f>
        <v>0</v>
      </c>
      <c r="E140" s="71">
        <f>SUMIF('TEST MARKS '!$D$8:$I$8,$E$9,'TEST MARKS '!D150:I150)</f>
        <v>0</v>
      </c>
      <c r="F140" s="71">
        <f>SUMIF('TEST MARKS '!$D$8:$I$8,$F$9,'TEST MARKS '!D150:I150)</f>
        <v>0</v>
      </c>
      <c r="G140" s="71">
        <f>SUMIF('TEST MARKS '!$D$8:$I$8,$G$9,'TEST MARKS '!D150:I150)</f>
        <v>0</v>
      </c>
      <c r="H140" s="71">
        <f>SUMIF('TEST MARKS '!$D$8:$I$8,$H$9,'TEST MARKS '!D150:I150)</f>
        <v>0</v>
      </c>
      <c r="I140" s="71">
        <f>SUMIF('TEST MARKS '!$D$8:$I$8,$I$9,'TEST MARKS '!D150:I150)</f>
        <v>0</v>
      </c>
      <c r="J140" s="72">
        <f t="shared" si="13"/>
        <v>0</v>
      </c>
      <c r="K140" s="118">
        <f t="shared" si="14"/>
        <v>0</v>
      </c>
      <c r="L140" s="118">
        <f t="shared" si="15"/>
        <v>0</v>
      </c>
      <c r="M140" s="118">
        <f t="shared" si="16"/>
        <v>0</v>
      </c>
      <c r="N140" s="118">
        <f t="shared" si="17"/>
        <v>0</v>
      </c>
      <c r="O140" s="118" t="e">
        <f t="shared" si="18"/>
        <v>#DIV/0!</v>
      </c>
      <c r="P140" s="119" t="str">
        <f>IF(J140&lt;'TEST MARKS '!$D$159,"N","Y")</f>
        <v>N</v>
      </c>
      <c r="Q140" s="119" t="str">
        <f>IF(K140&lt;'TEST MARKS '!$D$159,"N","Y")</f>
        <v>N</v>
      </c>
      <c r="R140" s="119" t="str">
        <f>IF(L140&lt;'TEST MARKS '!$D$159,"N","Y")</f>
        <v>N</v>
      </c>
      <c r="S140" s="119" t="str">
        <f>IF(M140&lt;'TEST MARKS '!$D$159,"N","Y")</f>
        <v>N</v>
      </c>
      <c r="T140" s="119" t="str">
        <f>IF(N140&lt;'TEST MARKS '!$D$159,"N","Y")</f>
        <v>N</v>
      </c>
      <c r="U140" s="119" t="e">
        <f>IF(O140&lt;'TEST MARKS '!$D$159,"N","Y")</f>
        <v>#DIV/0!</v>
      </c>
    </row>
    <row r="141" spans="1:21" s="116" customFormat="1">
      <c r="A141" s="39">
        <v>132</v>
      </c>
      <c r="B141" s="39">
        <f>'TEST MARKS '!B151</f>
        <v>0</v>
      </c>
      <c r="C141" s="39">
        <f>'TEST MARKS '!C151</f>
        <v>0</v>
      </c>
      <c r="D141" s="71">
        <f>SUMIF('TEST MARKS '!$D$8:$I$8,$D$9,'TEST MARKS '!D151:I151)</f>
        <v>0</v>
      </c>
      <c r="E141" s="71">
        <f>SUMIF('TEST MARKS '!$D$8:$I$8,$E$9,'TEST MARKS '!D151:I151)</f>
        <v>0</v>
      </c>
      <c r="F141" s="71">
        <f>SUMIF('TEST MARKS '!$D$8:$I$8,$F$9,'TEST MARKS '!D151:I151)</f>
        <v>0</v>
      </c>
      <c r="G141" s="71">
        <f>SUMIF('TEST MARKS '!$D$8:$I$8,$G$9,'TEST MARKS '!D151:I151)</f>
        <v>0</v>
      </c>
      <c r="H141" s="71">
        <f>SUMIF('TEST MARKS '!$D$8:$I$8,$H$9,'TEST MARKS '!D151:I151)</f>
        <v>0</v>
      </c>
      <c r="I141" s="71">
        <f>SUMIF('TEST MARKS '!$D$8:$I$8,$I$9,'TEST MARKS '!D151:I151)</f>
        <v>0</v>
      </c>
      <c r="J141" s="72">
        <f t="shared" si="13"/>
        <v>0</v>
      </c>
      <c r="K141" s="118">
        <f t="shared" si="14"/>
        <v>0</v>
      </c>
      <c r="L141" s="118">
        <f t="shared" si="15"/>
        <v>0</v>
      </c>
      <c r="M141" s="118">
        <f t="shared" si="16"/>
        <v>0</v>
      </c>
      <c r="N141" s="118">
        <f t="shared" si="17"/>
        <v>0</v>
      </c>
      <c r="O141" s="118" t="e">
        <f t="shared" si="18"/>
        <v>#DIV/0!</v>
      </c>
      <c r="P141" s="119" t="str">
        <f>IF(J141&lt;'TEST MARKS '!$D$159,"N","Y")</f>
        <v>N</v>
      </c>
      <c r="Q141" s="119" t="str">
        <f>IF(K141&lt;'TEST MARKS '!$D$159,"N","Y")</f>
        <v>N</v>
      </c>
      <c r="R141" s="119" t="str">
        <f>IF(L141&lt;'TEST MARKS '!$D$159,"N","Y")</f>
        <v>N</v>
      </c>
      <c r="S141" s="119" t="str">
        <f>IF(M141&lt;'TEST MARKS '!$D$159,"N","Y")</f>
        <v>N</v>
      </c>
      <c r="T141" s="119" t="str">
        <f>IF(N141&lt;'TEST MARKS '!$D$159,"N","Y")</f>
        <v>N</v>
      </c>
      <c r="U141" s="119" t="e">
        <f>IF(O141&lt;'TEST MARKS '!$D$159,"N","Y")</f>
        <v>#DIV/0!</v>
      </c>
    </row>
    <row r="142" spans="1:21" s="116" customFormat="1">
      <c r="A142" s="39">
        <v>133</v>
      </c>
      <c r="B142" s="39">
        <f>'TEST MARKS '!B152</f>
        <v>0</v>
      </c>
      <c r="C142" s="39">
        <f>'TEST MARKS '!C152</f>
        <v>0</v>
      </c>
      <c r="D142" s="71">
        <f>SUMIF('TEST MARKS '!$D$8:$I$8,$D$9,'TEST MARKS '!D152:I152)</f>
        <v>0</v>
      </c>
      <c r="E142" s="71">
        <f>SUMIF('TEST MARKS '!$D$8:$I$8,$E$9,'TEST MARKS '!D152:I152)</f>
        <v>0</v>
      </c>
      <c r="F142" s="71">
        <f>SUMIF('TEST MARKS '!$D$8:$I$8,$F$9,'TEST MARKS '!D152:I152)</f>
        <v>0</v>
      </c>
      <c r="G142" s="71">
        <f>SUMIF('TEST MARKS '!$D$8:$I$8,$G$9,'TEST MARKS '!D152:I152)</f>
        <v>0</v>
      </c>
      <c r="H142" s="71">
        <f>SUMIF('TEST MARKS '!$D$8:$I$8,$H$9,'TEST MARKS '!D152:I152)</f>
        <v>0</v>
      </c>
      <c r="I142" s="71">
        <f>SUMIF('TEST MARKS '!$D$8:$I$8,$I$9,'TEST MARKS '!D152:I152)</f>
        <v>0</v>
      </c>
      <c r="J142" s="72">
        <f t="shared" si="13"/>
        <v>0</v>
      </c>
      <c r="K142" s="118">
        <f t="shared" si="14"/>
        <v>0</v>
      </c>
      <c r="L142" s="118">
        <f t="shared" si="15"/>
        <v>0</v>
      </c>
      <c r="M142" s="118">
        <f t="shared" si="16"/>
        <v>0</v>
      </c>
      <c r="N142" s="118">
        <f t="shared" si="17"/>
        <v>0</v>
      </c>
      <c r="O142" s="118" t="e">
        <f t="shared" si="18"/>
        <v>#DIV/0!</v>
      </c>
      <c r="P142" s="119" t="str">
        <f>IF(J142&lt;'TEST MARKS '!$D$159,"N","Y")</f>
        <v>N</v>
      </c>
      <c r="Q142" s="119" t="str">
        <f>IF(K142&lt;'TEST MARKS '!$D$159,"N","Y")</f>
        <v>N</v>
      </c>
      <c r="R142" s="119" t="str">
        <f>IF(L142&lt;'TEST MARKS '!$D$159,"N","Y")</f>
        <v>N</v>
      </c>
      <c r="S142" s="119" t="str">
        <f>IF(M142&lt;'TEST MARKS '!$D$159,"N","Y")</f>
        <v>N</v>
      </c>
      <c r="T142" s="119" t="str">
        <f>IF(N142&lt;'TEST MARKS '!$D$159,"N","Y")</f>
        <v>N</v>
      </c>
      <c r="U142" s="119" t="e">
        <f>IF(O142&lt;'TEST MARKS '!$D$159,"N","Y")</f>
        <v>#DIV/0!</v>
      </c>
    </row>
    <row r="143" spans="1:21" s="116" customFormat="1">
      <c r="A143" s="39">
        <v>134</v>
      </c>
      <c r="B143" s="39">
        <f>'TEST MARKS '!B153</f>
        <v>0</v>
      </c>
      <c r="C143" s="39">
        <f>'TEST MARKS '!C153</f>
        <v>0</v>
      </c>
      <c r="D143" s="71">
        <f>SUMIF('TEST MARKS '!$D$8:$I$8,$D$9,'TEST MARKS '!D153:I153)</f>
        <v>0</v>
      </c>
      <c r="E143" s="71">
        <f>SUMIF('TEST MARKS '!$D$8:$I$8,$E$9,'TEST MARKS '!D153:I153)</f>
        <v>0</v>
      </c>
      <c r="F143" s="71">
        <f>SUMIF('TEST MARKS '!$D$8:$I$8,$F$9,'TEST MARKS '!D153:I153)</f>
        <v>0</v>
      </c>
      <c r="G143" s="71">
        <f>SUMIF('TEST MARKS '!$D$8:$I$8,$G$9,'TEST MARKS '!D153:I153)</f>
        <v>0</v>
      </c>
      <c r="H143" s="71">
        <f>SUMIF('TEST MARKS '!$D$8:$I$8,$H$9,'TEST MARKS '!D153:I153)</f>
        <v>0</v>
      </c>
      <c r="I143" s="71">
        <f>SUMIF('TEST MARKS '!$D$8:$I$8,$I$9,'TEST MARKS '!D153:I153)</f>
        <v>0</v>
      </c>
      <c r="J143" s="72">
        <f t="shared" si="13"/>
        <v>0</v>
      </c>
      <c r="K143" s="118">
        <f t="shared" si="14"/>
        <v>0</v>
      </c>
      <c r="L143" s="118">
        <f t="shared" si="15"/>
        <v>0</v>
      </c>
      <c r="M143" s="118">
        <f t="shared" si="16"/>
        <v>0</v>
      </c>
      <c r="N143" s="118">
        <f t="shared" si="17"/>
        <v>0</v>
      </c>
      <c r="O143" s="118" t="e">
        <f t="shared" si="18"/>
        <v>#DIV/0!</v>
      </c>
      <c r="P143" s="119" t="str">
        <f>IF(J143&lt;'TEST MARKS '!$D$159,"N","Y")</f>
        <v>N</v>
      </c>
      <c r="Q143" s="119" t="str">
        <f>IF(K143&lt;'TEST MARKS '!$D$159,"N","Y")</f>
        <v>N</v>
      </c>
      <c r="R143" s="119" t="str">
        <f>IF(L143&lt;'TEST MARKS '!$D$159,"N","Y")</f>
        <v>N</v>
      </c>
      <c r="S143" s="119" t="str">
        <f>IF(M143&lt;'TEST MARKS '!$D$159,"N","Y")</f>
        <v>N</v>
      </c>
      <c r="T143" s="119" t="str">
        <f>IF(N143&lt;'TEST MARKS '!$D$159,"N","Y")</f>
        <v>N</v>
      </c>
      <c r="U143" s="119" t="e">
        <f>IF(O143&lt;'TEST MARKS '!$D$159,"N","Y")</f>
        <v>#DIV/0!</v>
      </c>
    </row>
    <row r="144" spans="1:21" s="116" customFormat="1">
      <c r="A144" s="39">
        <v>135</v>
      </c>
      <c r="B144" s="39">
        <f>'TEST MARKS '!B154</f>
        <v>0</v>
      </c>
      <c r="C144" s="39">
        <f>'TEST MARKS '!C154</f>
        <v>0</v>
      </c>
      <c r="D144" s="71">
        <f>SUMIF('TEST MARKS '!$D$8:$I$8,$D$9,'TEST MARKS '!D154:I154)</f>
        <v>1</v>
      </c>
      <c r="E144" s="71">
        <f>SUMIF('TEST MARKS '!$D$8:$I$8,$E$9,'TEST MARKS '!D154:I154)</f>
        <v>1</v>
      </c>
      <c r="F144" s="71">
        <f>SUMIF('TEST MARKS '!$D$8:$I$8,$F$9,'TEST MARKS '!D154:I154)</f>
        <v>1</v>
      </c>
      <c r="G144" s="71">
        <f>SUMIF('TEST MARKS '!$D$8:$I$8,$G$9,'TEST MARKS '!D154:I154)</f>
        <v>1</v>
      </c>
      <c r="H144" s="71">
        <f>SUMIF('TEST MARKS '!$D$8:$I$8,$H$9,'TEST MARKS '!D154:I154)</f>
        <v>1</v>
      </c>
      <c r="I144" s="71">
        <f>SUMIF('TEST MARKS '!$D$8:$I$8,$I$9,'TEST MARKS '!D154:I154)</f>
        <v>0</v>
      </c>
      <c r="J144" s="72">
        <f t="shared" si="13"/>
        <v>5</v>
      </c>
      <c r="K144" s="118">
        <f t="shared" si="14"/>
        <v>5</v>
      </c>
      <c r="L144" s="118">
        <f t="shared" si="15"/>
        <v>5</v>
      </c>
      <c r="M144" s="118">
        <f t="shared" si="16"/>
        <v>5</v>
      </c>
      <c r="N144" s="118">
        <f t="shared" si="17"/>
        <v>5</v>
      </c>
      <c r="O144" s="118" t="e">
        <f t="shared" si="18"/>
        <v>#DIV/0!</v>
      </c>
      <c r="P144" s="119" t="str">
        <f>IF(J144&lt;'TEST MARKS '!$D$159,"N","Y")</f>
        <v>N</v>
      </c>
      <c r="Q144" s="119" t="str">
        <f>IF(K144&lt;'TEST MARKS '!$D$159,"N","Y")</f>
        <v>N</v>
      </c>
      <c r="R144" s="119" t="str">
        <f>IF(L144&lt;'TEST MARKS '!$D$159,"N","Y")</f>
        <v>N</v>
      </c>
      <c r="S144" s="119" t="str">
        <f>IF(M144&lt;'TEST MARKS '!$D$159,"N","Y")</f>
        <v>N</v>
      </c>
      <c r="T144" s="119" t="str">
        <f>IF(N144&lt;'TEST MARKS '!$D$159,"N","Y")</f>
        <v>N</v>
      </c>
      <c r="U144" s="119" t="e">
        <f>IF(O144&lt;'TEST MARKS '!$D$159,"N","Y")</f>
        <v>#DIV/0!</v>
      </c>
    </row>
    <row r="145" spans="1:22" s="116" customFormat="1">
      <c r="A145" s="39"/>
      <c r="B145" s="39"/>
      <c r="C145" s="39"/>
      <c r="D145" s="71"/>
      <c r="E145" s="71"/>
      <c r="F145" s="71"/>
      <c r="G145" s="71"/>
      <c r="H145" s="71"/>
      <c r="I145" s="71"/>
      <c r="J145" s="113"/>
      <c r="K145" s="113"/>
      <c r="L145" s="113"/>
      <c r="M145" s="113"/>
      <c r="N145" s="113"/>
      <c r="O145" s="113"/>
      <c r="P145" s="119"/>
      <c r="Q145" s="119"/>
      <c r="R145" s="119"/>
      <c r="S145" s="119"/>
      <c r="T145" s="119"/>
      <c r="U145" s="119"/>
    </row>
    <row r="146" spans="1:22" s="116" customFormat="1">
      <c r="A146" s="39"/>
      <c r="B146" s="39"/>
      <c r="C146" s="39"/>
      <c r="D146" s="71"/>
      <c r="E146" s="71"/>
      <c r="F146" s="71"/>
      <c r="G146" s="71"/>
      <c r="H146" s="71"/>
      <c r="I146" s="71"/>
      <c r="J146" s="113"/>
      <c r="K146" s="113"/>
      <c r="L146" s="113"/>
      <c r="M146" s="113"/>
      <c r="N146" s="113"/>
      <c r="O146" s="113"/>
      <c r="P146" s="119"/>
      <c r="Q146" s="119"/>
      <c r="R146" s="119"/>
      <c r="S146" s="119"/>
      <c r="T146" s="119"/>
      <c r="U146" s="119"/>
    </row>
    <row r="147" spans="1:22" s="116" customFormat="1">
      <c r="A147" s="39"/>
      <c r="B147" s="39"/>
      <c r="C147" s="39"/>
      <c r="D147" s="71"/>
      <c r="E147" s="71"/>
      <c r="F147" s="71"/>
      <c r="G147" s="71"/>
      <c r="H147" s="71"/>
      <c r="I147" s="71"/>
      <c r="J147" s="113"/>
      <c r="K147" s="113"/>
      <c r="L147" s="113"/>
      <c r="M147" s="113"/>
      <c r="N147" s="113"/>
      <c r="O147" s="113"/>
      <c r="P147" s="119"/>
      <c r="Q147" s="119"/>
      <c r="R147" s="119"/>
      <c r="S147" s="119"/>
      <c r="T147" s="119"/>
      <c r="U147" s="119"/>
    </row>
    <row r="148" spans="1:22" s="116" customFormat="1">
      <c r="A148" s="39"/>
      <c r="B148" s="39"/>
      <c r="C148" s="39"/>
      <c r="D148" s="71"/>
      <c r="E148" s="71"/>
      <c r="F148" s="71"/>
      <c r="G148" s="71"/>
      <c r="H148" s="71"/>
      <c r="I148" s="71"/>
      <c r="J148" s="113"/>
      <c r="K148" s="113"/>
      <c r="L148" s="113"/>
      <c r="M148" s="113"/>
      <c r="N148" s="113"/>
      <c r="O148" s="113"/>
      <c r="P148" s="119"/>
      <c r="Q148" s="119"/>
      <c r="R148" s="119"/>
      <c r="S148" s="119"/>
      <c r="T148" s="119"/>
      <c r="U148" s="119"/>
    </row>
    <row r="149" spans="1:22" s="8" customFormat="1">
      <c r="A149" s="39"/>
      <c r="B149" s="39"/>
      <c r="C149" s="72"/>
      <c r="D149" s="250"/>
      <c r="E149" s="238"/>
      <c r="F149" s="72"/>
      <c r="G149" s="238"/>
      <c r="H149" s="72"/>
      <c r="I149" s="238"/>
      <c r="J149" s="238"/>
      <c r="K149" s="238"/>
      <c r="L149" s="238"/>
      <c r="M149" s="238"/>
      <c r="N149" s="238"/>
      <c r="O149" s="238"/>
      <c r="P149" s="77"/>
      <c r="Q149" s="77"/>
      <c r="R149" s="77"/>
      <c r="S149" s="77"/>
      <c r="T149" s="77"/>
      <c r="U149" s="77"/>
    </row>
    <row r="150" spans="1:22" s="8" customFormat="1">
      <c r="A150" s="1"/>
      <c r="B150" s="2"/>
      <c r="C150" s="37"/>
      <c r="D150" s="41"/>
      <c r="E150" s="1"/>
      <c r="F150" s="37"/>
      <c r="G150" s="1"/>
      <c r="H150" s="37"/>
      <c r="I150" s="1"/>
      <c r="J150" s="1"/>
      <c r="K150" s="1"/>
      <c r="L150" s="1"/>
      <c r="M150" s="1"/>
      <c r="N150" s="1"/>
      <c r="O150" s="251" t="s">
        <v>175</v>
      </c>
      <c r="P150" s="251">
        <f ca="1">COUNTIF(P10:P144,"Y")</f>
        <v>111</v>
      </c>
      <c r="Q150" s="251">
        <f t="shared" ref="Q150:U150" ca="1" si="19">COUNTIF(Q10:Q144,"Y")</f>
        <v>111</v>
      </c>
      <c r="R150" s="251">
        <f t="shared" ca="1" si="19"/>
        <v>111</v>
      </c>
      <c r="S150" s="251">
        <f t="shared" ca="1" si="19"/>
        <v>111</v>
      </c>
      <c r="T150" s="251">
        <f t="shared" ca="1" si="19"/>
        <v>111</v>
      </c>
      <c r="U150" s="251">
        <f t="shared" ca="1" si="19"/>
        <v>0</v>
      </c>
      <c r="V150" s="8" t="s">
        <v>210</v>
      </c>
    </row>
    <row r="151" spans="1:22" ht="20.25">
      <c r="D151" s="41"/>
      <c r="O151" s="121" t="s">
        <v>172</v>
      </c>
      <c r="P151" s="122">
        <f ca="1">P150/'TEST MARKS '!$D$158</f>
        <v>0.9652173913043478</v>
      </c>
      <c r="Q151" s="122">
        <f ca="1">Q150/'TEST MARKS '!$D$158</f>
        <v>0.9652173913043478</v>
      </c>
      <c r="R151" s="122">
        <f ca="1">R150/'TEST MARKS '!$D$158</f>
        <v>0.9652173913043478</v>
      </c>
      <c r="S151" s="122">
        <f ca="1">S150/'TEST MARKS '!$D$158</f>
        <v>0.9652173913043478</v>
      </c>
      <c r="T151" s="122">
        <f ca="1">T150/'TEST MARKS '!$D$158</f>
        <v>0.9652173913043478</v>
      </c>
      <c r="U151" s="122">
        <f ca="1">U150/'TEST MARKS '!$D$158</f>
        <v>0</v>
      </c>
    </row>
    <row r="152" spans="1:22">
      <c r="D152" s="41"/>
      <c r="P152" s="1"/>
    </row>
    <row r="153" spans="1:22">
      <c r="D153" s="41"/>
      <c r="P153" s="1"/>
    </row>
    <row r="154" spans="1:22">
      <c r="D154" s="41"/>
      <c r="P154" s="1"/>
    </row>
    <row r="155" spans="1:22">
      <c r="D155" s="41"/>
      <c r="O155" s="120" t="s">
        <v>211</v>
      </c>
      <c r="P155" s="120" t="s">
        <v>23</v>
      </c>
      <c r="Q155" s="123" t="s">
        <v>24</v>
      </c>
      <c r="R155" s="123" t="s">
        <v>25</v>
      </c>
      <c r="S155" s="123" t="s">
        <v>26</v>
      </c>
      <c r="T155" s="123" t="s">
        <v>169</v>
      </c>
      <c r="U155" s="123" t="s">
        <v>205</v>
      </c>
    </row>
    <row r="156" spans="1:22" ht="32.25">
      <c r="D156" s="41"/>
      <c r="O156" s="121" t="s">
        <v>176</v>
      </c>
      <c r="P156" s="124">
        <f ca="1">P150*100/'TEST MARKS '!$D$158</f>
        <v>96.521739130434781</v>
      </c>
      <c r="Q156" s="124">
        <f ca="1">Q150*100/'TEST MARKS '!$D$158</f>
        <v>96.521739130434781</v>
      </c>
      <c r="R156" s="124">
        <f ca="1">R150*100/'TEST MARKS '!$D$158</f>
        <v>96.521739130434781</v>
      </c>
      <c r="S156" s="124">
        <f ca="1">S150*100/'TEST MARKS '!$D$158</f>
        <v>96.521739130434781</v>
      </c>
      <c r="T156" s="124">
        <f ca="1">T150*100/'TEST MARKS '!$D$158</f>
        <v>96.521739130434781</v>
      </c>
      <c r="U156" s="124">
        <f ca="1">U150*100/'TEST MARKS '!$D$158</f>
        <v>0</v>
      </c>
    </row>
    <row r="157" spans="1:22">
      <c r="D157" s="41"/>
    </row>
    <row r="158" spans="1:22">
      <c r="D158" s="41"/>
    </row>
    <row r="159" spans="1:22">
      <c r="D159" s="41"/>
    </row>
    <row r="160" spans="1:22">
      <c r="D160" s="41"/>
    </row>
    <row r="161" spans="4:4">
      <c r="D161" s="41"/>
    </row>
    <row r="162" spans="4:4">
      <c r="D162" s="41"/>
    </row>
    <row r="163" spans="4:4">
      <c r="D163" s="41"/>
    </row>
    <row r="164" spans="4:4">
      <c r="D164" s="41"/>
    </row>
    <row r="165" spans="4:4">
      <c r="D165" s="41"/>
    </row>
    <row r="166" spans="4:4">
      <c r="D166" s="41"/>
    </row>
    <row r="167" spans="4:4">
      <c r="D167" s="41"/>
    </row>
    <row r="168" spans="4:4">
      <c r="D168" s="41"/>
    </row>
    <row r="169" spans="4:4">
      <c r="D169" s="41"/>
    </row>
    <row r="170" spans="4:4">
      <c r="D170" s="41"/>
    </row>
    <row r="171" spans="4:4">
      <c r="D171" s="41"/>
    </row>
    <row r="172" spans="4:4">
      <c r="D172" s="41"/>
    </row>
    <row r="173" spans="4:4">
      <c r="D173" s="41"/>
    </row>
    <row r="174" spans="4:4">
      <c r="D174" s="41"/>
    </row>
    <row r="175" spans="4:4">
      <c r="D175" s="41"/>
    </row>
    <row r="176" spans="4:4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  <row r="2019" spans="4:4">
      <c r="D2019" s="41"/>
    </row>
    <row r="2020" spans="4:4">
      <c r="D2020" s="41"/>
    </row>
    <row r="2021" spans="4:4">
      <c r="D2021" s="41"/>
    </row>
    <row r="2022" spans="4:4">
      <c r="D2022" s="41"/>
    </row>
    <row r="2023" spans="4:4">
      <c r="D2023" s="41"/>
    </row>
    <row r="2024" spans="4:4">
      <c r="D2024" s="41"/>
    </row>
    <row r="2025" spans="4:4">
      <c r="D2025" s="41"/>
    </row>
    <row r="2026" spans="4:4">
      <c r="D2026" s="41"/>
    </row>
    <row r="2027" spans="4:4">
      <c r="D2027" s="41"/>
    </row>
    <row r="2028" spans="4:4">
      <c r="D2028" s="41"/>
    </row>
    <row r="2029" spans="4:4">
      <c r="D2029" s="41"/>
    </row>
    <row r="2030" spans="4:4">
      <c r="D2030" s="41"/>
    </row>
    <row r="2031" spans="4:4">
      <c r="D2031" s="41"/>
    </row>
    <row r="2032" spans="4:4">
      <c r="D2032" s="41"/>
    </row>
    <row r="2033" spans="4:4">
      <c r="D2033" s="41"/>
    </row>
    <row r="2034" spans="4:4">
      <c r="D2034" s="41"/>
    </row>
    <row r="2035" spans="4:4">
      <c r="D2035" s="41"/>
    </row>
  </sheetData>
  <mergeCells count="8">
    <mergeCell ref="P6:U7"/>
    <mergeCell ref="A6:A9"/>
    <mergeCell ref="B6:B9"/>
    <mergeCell ref="C6:C9"/>
    <mergeCell ref="D6:E7"/>
    <mergeCell ref="F6:G7"/>
    <mergeCell ref="H6:I7"/>
    <mergeCell ref="J6:O7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U2021"/>
  <sheetViews>
    <sheetView topLeftCell="E127" zoomScale="85" zoomScaleNormal="85" workbookViewId="0">
      <selection activeCell="Q136" sqref="Q136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2" style="70" customWidth="1"/>
    <col min="9" max="9" width="13.140625" style="37" customWidth="1"/>
    <col min="10" max="13" width="17.140625" style="1" customWidth="1"/>
    <col min="14" max="14" width="17.140625" style="70" customWidth="1"/>
    <col min="15" max="16" width="17.140625" style="1" customWidth="1"/>
    <col min="17" max="22" width="17.140625" style="2" customWidth="1"/>
    <col min="23" max="16384" width="17.140625" style="2"/>
  </cols>
  <sheetData>
    <row r="1" spans="1:21" ht="30">
      <c r="B1" s="361" t="s">
        <v>166</v>
      </c>
      <c r="C1" s="361"/>
      <c r="D1" s="361"/>
      <c r="E1" s="361"/>
      <c r="F1" s="361"/>
      <c r="G1" s="361"/>
      <c r="H1" s="361"/>
      <c r="I1" s="361"/>
    </row>
    <row r="2" spans="1:21" ht="20.25">
      <c r="B2" s="362" t="s">
        <v>165</v>
      </c>
      <c r="C2" s="362"/>
      <c r="D2" s="362"/>
      <c r="E2" s="362"/>
      <c r="F2" s="362"/>
      <c r="G2" s="362"/>
      <c r="H2" s="362"/>
      <c r="I2" s="362"/>
    </row>
    <row r="3" spans="1:21" ht="33.75" customHeight="1">
      <c r="B3" s="44"/>
      <c r="C3" s="44"/>
      <c r="D3" s="363" t="s">
        <v>167</v>
      </c>
      <c r="E3" s="363"/>
      <c r="F3" s="363"/>
      <c r="G3" s="363"/>
      <c r="H3" s="68"/>
      <c r="I3" s="44"/>
    </row>
    <row r="4" spans="1:21" ht="20.25">
      <c r="B4" s="364" t="s">
        <v>168</v>
      </c>
      <c r="C4" s="364"/>
      <c r="D4" s="364"/>
      <c r="E4" s="364"/>
      <c r="F4" s="364"/>
      <c r="G4" s="364"/>
      <c r="H4" s="364"/>
      <c r="I4" s="364"/>
      <c r="P4" s="365" t="s">
        <v>182</v>
      </c>
      <c r="Q4" s="365"/>
      <c r="R4" s="365"/>
      <c r="S4" s="365"/>
      <c r="T4" s="365"/>
      <c r="U4" s="365"/>
    </row>
    <row r="5" spans="1:21" ht="15.75" customHeight="1">
      <c r="A5" s="344" t="s">
        <v>162</v>
      </c>
      <c r="B5" s="344" t="s">
        <v>156</v>
      </c>
      <c r="C5" s="347" t="s">
        <v>157</v>
      </c>
      <c r="D5" s="350"/>
      <c r="E5" s="329"/>
      <c r="F5" s="350"/>
      <c r="G5" s="329"/>
      <c r="H5" s="69"/>
      <c r="I5" s="350"/>
      <c r="J5" s="355" t="s">
        <v>181</v>
      </c>
      <c r="K5" s="356"/>
      <c r="L5" s="356"/>
      <c r="M5" s="356"/>
      <c r="N5" s="356"/>
      <c r="O5" s="356"/>
      <c r="P5" s="359" t="s">
        <v>174</v>
      </c>
      <c r="Q5" s="359"/>
      <c r="R5" s="359"/>
      <c r="S5" s="359"/>
      <c r="T5" s="359"/>
      <c r="U5" s="359"/>
    </row>
    <row r="6" spans="1:21" ht="15.75" customHeight="1">
      <c r="A6" s="345"/>
      <c r="B6" s="345"/>
      <c r="C6" s="348"/>
      <c r="D6" s="351"/>
      <c r="E6" s="331"/>
      <c r="F6" s="351"/>
      <c r="G6" s="331"/>
      <c r="H6" s="43"/>
      <c r="I6" s="351"/>
      <c r="J6" s="357"/>
      <c r="K6" s="358"/>
      <c r="L6" s="358"/>
      <c r="M6" s="358"/>
      <c r="N6" s="358"/>
      <c r="O6" s="358"/>
      <c r="P6" s="360"/>
      <c r="Q6" s="360"/>
      <c r="R6" s="360"/>
      <c r="S6" s="360"/>
      <c r="T6" s="360"/>
      <c r="U6" s="360"/>
    </row>
    <row r="7" spans="1:21" ht="15.75" customHeight="1">
      <c r="A7" s="345"/>
      <c r="B7" s="345"/>
      <c r="C7" s="348"/>
      <c r="D7" s="83" t="s">
        <v>37</v>
      </c>
      <c r="E7" s="73" t="s">
        <v>170</v>
      </c>
      <c r="F7" s="74" t="s">
        <v>171</v>
      </c>
      <c r="G7" s="75" t="s">
        <v>212</v>
      </c>
      <c r="H7" s="38" t="s">
        <v>213</v>
      </c>
      <c r="I7" s="84" t="s">
        <v>213</v>
      </c>
      <c r="J7" s="83" t="s">
        <v>37</v>
      </c>
      <c r="K7" s="73" t="s">
        <v>170</v>
      </c>
      <c r="L7" s="74" t="s">
        <v>171</v>
      </c>
      <c r="M7" s="75" t="s">
        <v>212</v>
      </c>
      <c r="N7" s="38" t="s">
        <v>213</v>
      </c>
      <c r="O7" s="84" t="s">
        <v>213</v>
      </c>
      <c r="P7" s="83" t="s">
        <v>37</v>
      </c>
      <c r="Q7" s="73" t="s">
        <v>170</v>
      </c>
      <c r="R7" s="74" t="s">
        <v>171</v>
      </c>
      <c r="S7" s="75" t="s">
        <v>212</v>
      </c>
      <c r="T7" s="38" t="s">
        <v>213</v>
      </c>
      <c r="U7" s="84" t="s">
        <v>213</v>
      </c>
    </row>
    <row r="8" spans="1:21" ht="16.5" thickBot="1">
      <c r="A8" s="346"/>
      <c r="B8" s="346"/>
      <c r="C8" s="349"/>
      <c r="D8" s="85" t="s">
        <v>23</v>
      </c>
      <c r="E8" s="79" t="s">
        <v>24</v>
      </c>
      <c r="F8" s="80" t="s">
        <v>25</v>
      </c>
      <c r="G8" s="81" t="s">
        <v>26</v>
      </c>
      <c r="H8" s="82" t="s">
        <v>169</v>
      </c>
      <c r="I8" s="86" t="s">
        <v>205</v>
      </c>
      <c r="J8" s="85" t="s">
        <v>23</v>
      </c>
      <c r="K8" s="79" t="s">
        <v>24</v>
      </c>
      <c r="L8" s="80" t="s">
        <v>25</v>
      </c>
      <c r="M8" s="81" t="s">
        <v>26</v>
      </c>
      <c r="N8" s="82" t="s">
        <v>169</v>
      </c>
      <c r="O8" s="86" t="s">
        <v>205</v>
      </c>
      <c r="P8" s="85" t="s">
        <v>23</v>
      </c>
      <c r="Q8" s="79" t="s">
        <v>24</v>
      </c>
      <c r="R8" s="80" t="s">
        <v>25</v>
      </c>
      <c r="S8" s="81" t="s">
        <v>26</v>
      </c>
      <c r="T8" s="82" t="s">
        <v>169</v>
      </c>
      <c r="U8" s="86" t="s">
        <v>205</v>
      </c>
    </row>
    <row r="9" spans="1:21">
      <c r="A9" s="39">
        <f>'TEST MARKS '!A10</f>
        <v>1</v>
      </c>
      <c r="B9" s="39" t="str">
        <f>'TEST MARKS '!B10</f>
        <v>ABHIJITH N</v>
      </c>
      <c r="C9" s="39" t="str">
        <f>'TEST MARKS '!C10</f>
        <v>1SG15EC001</v>
      </c>
      <c r="D9" s="39">
        <f>'TEST MARKS '!J10</f>
        <v>0</v>
      </c>
      <c r="E9" s="39">
        <f>'TEST MARKS '!K10</f>
        <v>0</v>
      </c>
      <c r="F9" s="39">
        <f>'TEST MARKS '!L10</f>
        <v>0</v>
      </c>
      <c r="G9" s="39">
        <f>'TEST MARKS '!M10</f>
        <v>0</v>
      </c>
      <c r="H9" s="39">
        <f>'TEST MARKS '!N10</f>
        <v>0</v>
      </c>
      <c r="I9" s="39">
        <f>'TEST MARKS '!O10</f>
        <v>0</v>
      </c>
      <c r="J9" s="72" t="e">
        <f>D9/'TEST MARKS '!$J$155*100</f>
        <v>#DIV/0!</v>
      </c>
      <c r="K9" s="72" t="e">
        <f>E9/'TEST MARKS '!$K$155*100</f>
        <v>#DIV/0!</v>
      </c>
      <c r="L9" s="72" t="e">
        <f>F9/'TEST MARKS '!$L$155*100</f>
        <v>#DIV/0!</v>
      </c>
      <c r="M9" s="72" t="e">
        <f>G9/'TEST MARKS '!$M$155*100</f>
        <v>#DIV/0!</v>
      </c>
      <c r="N9" s="72" t="e">
        <f>H9/'TEST MARKS '!$N$155*100</f>
        <v>#DIV/0!</v>
      </c>
      <c r="O9" s="72" t="e">
        <f>I9/'TEST MARKS '!$O$155*100</f>
        <v>#DIV/0!</v>
      </c>
      <c r="P9" s="72" t="e">
        <f>IF(J9&lt;'TEST MARKS '!$D$160,"N","Y")</f>
        <v>#DIV/0!</v>
      </c>
      <c r="Q9" s="72" t="e">
        <f>IF(K9&lt;'TEST MARKS '!$D$160,"N","Y")</f>
        <v>#DIV/0!</v>
      </c>
      <c r="R9" s="72" t="e">
        <f>IF(L9&lt;'TEST MARKS '!$D$160,"N","Y")</f>
        <v>#DIV/0!</v>
      </c>
      <c r="S9" s="72" t="e">
        <f>IF(M9&lt;'TEST MARKS '!$D$160,"N","Y")</f>
        <v>#DIV/0!</v>
      </c>
      <c r="T9" s="72" t="e">
        <f>IF(N9&lt;'TEST MARKS '!$D$160,"N","Y")</f>
        <v>#DIV/0!</v>
      </c>
      <c r="U9" s="72" t="e">
        <f>IF(O9&lt;'TEST MARKS '!$D$160,"N","Y")</f>
        <v>#DIV/0!</v>
      </c>
    </row>
    <row r="10" spans="1:21">
      <c r="A10" s="39">
        <f>'TEST MARKS '!A11</f>
        <v>2</v>
      </c>
      <c r="B10" s="39" t="str">
        <f>'TEST MARKS '!B11</f>
        <v>ABHISHEK. K</v>
      </c>
      <c r="C10" s="39" t="str">
        <f>'TEST MARKS '!C11</f>
        <v>1SG15EC002</v>
      </c>
      <c r="D10" s="39">
        <f>'TEST MARKS '!J11</f>
        <v>0</v>
      </c>
      <c r="E10" s="39">
        <f>'TEST MARKS '!K11</f>
        <v>0</v>
      </c>
      <c r="F10" s="39">
        <f>'TEST MARKS '!L11</f>
        <v>0</v>
      </c>
      <c r="G10" s="39">
        <f>'TEST MARKS '!M11</f>
        <v>0</v>
      </c>
      <c r="H10" s="39">
        <f>'TEST MARKS '!N11</f>
        <v>0</v>
      </c>
      <c r="I10" s="39">
        <f>'TEST MARKS '!O11</f>
        <v>0</v>
      </c>
      <c r="J10" s="72" t="e">
        <f>D10/'TEST MARKS '!$J$155*100</f>
        <v>#DIV/0!</v>
      </c>
      <c r="K10" s="72" t="e">
        <f>E10/'TEST MARKS '!$K$155*100</f>
        <v>#DIV/0!</v>
      </c>
      <c r="L10" s="72" t="e">
        <f>F10/'TEST MARKS '!$L$155*100</f>
        <v>#DIV/0!</v>
      </c>
      <c r="M10" s="72" t="e">
        <f>G10/'TEST MARKS '!$M$155*100</f>
        <v>#DIV/0!</v>
      </c>
      <c r="N10" s="72" t="e">
        <f>H10/'TEST MARKS '!$N$155*100</f>
        <v>#DIV/0!</v>
      </c>
      <c r="O10" s="72" t="e">
        <f>I10/'TEST MARKS '!$O$155*100</f>
        <v>#DIV/0!</v>
      </c>
      <c r="P10" s="72" t="e">
        <f>IF(J10&lt;'TEST MARKS '!$D$160,"N","Y")</f>
        <v>#DIV/0!</v>
      </c>
      <c r="Q10" s="72" t="e">
        <f>IF(K10&lt;'TEST MARKS '!$D$160,"N","Y")</f>
        <v>#DIV/0!</v>
      </c>
      <c r="R10" s="72" t="e">
        <f>IF(L10&lt;'TEST MARKS '!$D$160,"N","Y")</f>
        <v>#DIV/0!</v>
      </c>
      <c r="S10" s="72" t="e">
        <f>IF(M10&lt;'TEST MARKS '!$D$160,"N","Y")</f>
        <v>#DIV/0!</v>
      </c>
      <c r="T10" s="72" t="e">
        <f>IF(N10&lt;'TEST MARKS '!$D$160,"N","Y")</f>
        <v>#DIV/0!</v>
      </c>
      <c r="U10" s="72" t="e">
        <f>IF(O10&lt;'TEST MARKS '!$D$160,"N","Y")</f>
        <v>#DIV/0!</v>
      </c>
    </row>
    <row r="11" spans="1:21">
      <c r="A11" s="39">
        <f>'TEST MARKS '!A12</f>
        <v>3</v>
      </c>
      <c r="B11" s="39" t="str">
        <f>'TEST MARKS '!B12</f>
        <v>ABHISHEK N</v>
      </c>
      <c r="C11" s="39" t="str">
        <f>'TEST MARKS '!C12</f>
        <v>1SG15EC003</v>
      </c>
      <c r="D11" s="39">
        <f>'TEST MARKS '!J12</f>
        <v>0</v>
      </c>
      <c r="E11" s="39">
        <f>'TEST MARKS '!K12</f>
        <v>0</v>
      </c>
      <c r="F11" s="39">
        <f>'TEST MARKS '!L12</f>
        <v>0</v>
      </c>
      <c r="G11" s="39">
        <f>'TEST MARKS '!M12</f>
        <v>0</v>
      </c>
      <c r="H11" s="39">
        <f>'TEST MARKS '!N12</f>
        <v>0</v>
      </c>
      <c r="I11" s="39">
        <f>'TEST MARKS '!O12</f>
        <v>0</v>
      </c>
      <c r="J11" s="72" t="e">
        <f>D11/'TEST MARKS '!$J$155*100</f>
        <v>#DIV/0!</v>
      </c>
      <c r="K11" s="72" t="e">
        <f>E11/'TEST MARKS '!$K$155*100</f>
        <v>#DIV/0!</v>
      </c>
      <c r="L11" s="72" t="e">
        <f>F11/'TEST MARKS '!$L$155*100</f>
        <v>#DIV/0!</v>
      </c>
      <c r="M11" s="72" t="e">
        <f>G11/'TEST MARKS '!$M$155*100</f>
        <v>#DIV/0!</v>
      </c>
      <c r="N11" s="72" t="e">
        <f>H11/'TEST MARKS '!$N$155*100</f>
        <v>#DIV/0!</v>
      </c>
      <c r="O11" s="72" t="e">
        <f>I11/'TEST MARKS '!$O$155*100</f>
        <v>#DIV/0!</v>
      </c>
      <c r="P11" s="72" t="e">
        <f>IF(J11&lt;'TEST MARKS '!$D$160,"N","Y")</f>
        <v>#DIV/0!</v>
      </c>
      <c r="Q11" s="72" t="e">
        <f>IF(K11&lt;'TEST MARKS '!$D$160,"N","Y")</f>
        <v>#DIV/0!</v>
      </c>
      <c r="R11" s="72" t="e">
        <f>IF(L11&lt;'TEST MARKS '!$D$160,"N","Y")</f>
        <v>#DIV/0!</v>
      </c>
      <c r="S11" s="72" t="e">
        <f>IF(M11&lt;'TEST MARKS '!$D$160,"N","Y")</f>
        <v>#DIV/0!</v>
      </c>
      <c r="T11" s="72" t="e">
        <f>IF(N11&lt;'TEST MARKS '!$D$160,"N","Y")</f>
        <v>#DIV/0!</v>
      </c>
      <c r="U11" s="72" t="e">
        <f>IF(O11&lt;'TEST MARKS '!$D$160,"N","Y")</f>
        <v>#DIV/0!</v>
      </c>
    </row>
    <row r="12" spans="1:21">
      <c r="A12" s="39">
        <f>'TEST MARKS '!A13</f>
        <v>4</v>
      </c>
      <c r="B12" s="39" t="str">
        <f>'TEST MARKS '!B13</f>
        <v>ADITYA P THAKKER</v>
      </c>
      <c r="C12" s="39" t="str">
        <f>'TEST MARKS '!C13</f>
        <v>1SG15EC004</v>
      </c>
      <c r="D12" s="39">
        <f>'TEST MARKS '!J13</f>
        <v>0</v>
      </c>
      <c r="E12" s="39">
        <f>'TEST MARKS '!K13</f>
        <v>0</v>
      </c>
      <c r="F12" s="39">
        <f>'TEST MARKS '!L13</f>
        <v>0</v>
      </c>
      <c r="G12" s="39">
        <f>'TEST MARKS '!M13</f>
        <v>0</v>
      </c>
      <c r="H12" s="39">
        <f>'TEST MARKS '!N13</f>
        <v>0</v>
      </c>
      <c r="I12" s="39">
        <f>'TEST MARKS '!O13</f>
        <v>0</v>
      </c>
      <c r="J12" s="72" t="e">
        <f>D12/'TEST MARKS '!$J$155*100</f>
        <v>#DIV/0!</v>
      </c>
      <c r="K12" s="72" t="e">
        <f>E12/'TEST MARKS '!$K$155*100</f>
        <v>#DIV/0!</v>
      </c>
      <c r="L12" s="72" t="e">
        <f>F12/'TEST MARKS '!$L$155*100</f>
        <v>#DIV/0!</v>
      </c>
      <c r="M12" s="72" t="e">
        <f>G12/'TEST MARKS '!$M$155*100</f>
        <v>#DIV/0!</v>
      </c>
      <c r="N12" s="72" t="e">
        <f>H12/'TEST MARKS '!$N$155*100</f>
        <v>#DIV/0!</v>
      </c>
      <c r="O12" s="72" t="e">
        <f>I12/'TEST MARKS '!$O$155*100</f>
        <v>#DIV/0!</v>
      </c>
      <c r="P12" s="72" t="e">
        <f>IF(J12&lt;'TEST MARKS '!$D$160,"N","Y")</f>
        <v>#DIV/0!</v>
      </c>
      <c r="Q12" s="72" t="e">
        <f>IF(K12&lt;'TEST MARKS '!$D$160,"N","Y")</f>
        <v>#DIV/0!</v>
      </c>
      <c r="R12" s="72" t="e">
        <f>IF(L12&lt;'TEST MARKS '!$D$160,"N","Y")</f>
        <v>#DIV/0!</v>
      </c>
      <c r="S12" s="72" t="e">
        <f>IF(M12&lt;'TEST MARKS '!$D$160,"N","Y")</f>
        <v>#DIV/0!</v>
      </c>
      <c r="T12" s="72" t="e">
        <f>IF(N12&lt;'TEST MARKS '!$D$160,"N","Y")</f>
        <v>#DIV/0!</v>
      </c>
      <c r="U12" s="72" t="e">
        <f>IF(O12&lt;'TEST MARKS '!$D$160,"N","Y")</f>
        <v>#DIV/0!</v>
      </c>
    </row>
    <row r="13" spans="1:21">
      <c r="A13" s="39">
        <f>'TEST MARKS '!A14</f>
        <v>5</v>
      </c>
      <c r="B13" s="39" t="str">
        <f>'TEST MARKS '!B14</f>
        <v>ADITYA U</v>
      </c>
      <c r="C13" s="39" t="str">
        <f>'TEST MARKS '!C14</f>
        <v>1SG15EC005</v>
      </c>
      <c r="D13" s="39">
        <f>'TEST MARKS '!J14</f>
        <v>0</v>
      </c>
      <c r="E13" s="39">
        <f>'TEST MARKS '!K14</f>
        <v>0</v>
      </c>
      <c r="F13" s="39">
        <f>'TEST MARKS '!L14</f>
        <v>0</v>
      </c>
      <c r="G13" s="39">
        <f>'TEST MARKS '!M14</f>
        <v>0</v>
      </c>
      <c r="H13" s="39">
        <f>'TEST MARKS '!N14</f>
        <v>0</v>
      </c>
      <c r="I13" s="39">
        <f>'TEST MARKS '!O14</f>
        <v>0</v>
      </c>
      <c r="J13" s="72" t="e">
        <f>D13/'TEST MARKS '!$J$155*100</f>
        <v>#DIV/0!</v>
      </c>
      <c r="K13" s="72" t="e">
        <f>E13/'TEST MARKS '!$K$155*100</f>
        <v>#DIV/0!</v>
      </c>
      <c r="L13" s="72" t="e">
        <f>F13/'TEST MARKS '!$L$155*100</f>
        <v>#DIV/0!</v>
      </c>
      <c r="M13" s="72" t="e">
        <f>G13/'TEST MARKS '!$M$155*100</f>
        <v>#DIV/0!</v>
      </c>
      <c r="N13" s="72" t="e">
        <f>H13/'TEST MARKS '!$N$155*100</f>
        <v>#DIV/0!</v>
      </c>
      <c r="O13" s="72" t="e">
        <f>I13/'TEST MARKS '!$O$155*100</f>
        <v>#DIV/0!</v>
      </c>
      <c r="P13" s="72" t="e">
        <f>IF(J13&lt;'TEST MARKS '!$D$160,"N","Y")</f>
        <v>#DIV/0!</v>
      </c>
      <c r="Q13" s="72" t="e">
        <f>IF(K13&lt;'TEST MARKS '!$D$160,"N","Y")</f>
        <v>#DIV/0!</v>
      </c>
      <c r="R13" s="72" t="e">
        <f>IF(L13&lt;'TEST MARKS '!$D$160,"N","Y")</f>
        <v>#DIV/0!</v>
      </c>
      <c r="S13" s="72" t="e">
        <f>IF(M13&lt;'TEST MARKS '!$D$160,"N","Y")</f>
        <v>#DIV/0!</v>
      </c>
      <c r="T13" s="72" t="e">
        <f>IF(N13&lt;'TEST MARKS '!$D$160,"N","Y")</f>
        <v>#DIV/0!</v>
      </c>
      <c r="U13" s="72" t="e">
        <f>IF(O13&lt;'TEST MARKS '!$D$160,"N","Y")</f>
        <v>#DIV/0!</v>
      </c>
    </row>
    <row r="14" spans="1:21">
      <c r="A14" s="39">
        <f>'TEST MARKS '!A15</f>
        <v>6</v>
      </c>
      <c r="B14" s="39" t="str">
        <f>'TEST MARKS '!B15</f>
        <v>AISHWARYA G</v>
      </c>
      <c r="C14" s="39" t="str">
        <f>'TEST MARKS '!C15</f>
        <v>1SG15EC006</v>
      </c>
      <c r="D14" s="39">
        <f>'TEST MARKS '!J15</f>
        <v>0</v>
      </c>
      <c r="E14" s="39">
        <f>'TEST MARKS '!K15</f>
        <v>0</v>
      </c>
      <c r="F14" s="39">
        <f>'TEST MARKS '!L15</f>
        <v>0</v>
      </c>
      <c r="G14" s="39">
        <f>'TEST MARKS '!M15</f>
        <v>0</v>
      </c>
      <c r="H14" s="39">
        <f>'TEST MARKS '!N15</f>
        <v>0</v>
      </c>
      <c r="I14" s="39">
        <f>'TEST MARKS '!O15</f>
        <v>0</v>
      </c>
      <c r="J14" s="72" t="e">
        <f>D14/'TEST MARKS '!$J$155*100</f>
        <v>#DIV/0!</v>
      </c>
      <c r="K14" s="72" t="e">
        <f>E14/'TEST MARKS '!$K$155*100</f>
        <v>#DIV/0!</v>
      </c>
      <c r="L14" s="72" t="e">
        <f>F14/'TEST MARKS '!$L$155*100</f>
        <v>#DIV/0!</v>
      </c>
      <c r="M14" s="72" t="e">
        <f>G14/'TEST MARKS '!$M$155*100</f>
        <v>#DIV/0!</v>
      </c>
      <c r="N14" s="72" t="e">
        <f>H14/'TEST MARKS '!$N$155*100</f>
        <v>#DIV/0!</v>
      </c>
      <c r="O14" s="72" t="e">
        <f>I14/'TEST MARKS '!$O$155*100</f>
        <v>#DIV/0!</v>
      </c>
      <c r="P14" s="72" t="e">
        <f>IF(J14&lt;'TEST MARKS '!$D$160,"N","Y")</f>
        <v>#DIV/0!</v>
      </c>
      <c r="Q14" s="72" t="e">
        <f>IF(K14&lt;'TEST MARKS '!$D$160,"N","Y")</f>
        <v>#DIV/0!</v>
      </c>
      <c r="R14" s="72" t="e">
        <f>IF(L14&lt;'TEST MARKS '!$D$160,"N","Y")</f>
        <v>#DIV/0!</v>
      </c>
      <c r="S14" s="72" t="e">
        <f>IF(M14&lt;'TEST MARKS '!$D$160,"N","Y")</f>
        <v>#DIV/0!</v>
      </c>
      <c r="T14" s="72" t="e">
        <f>IF(N14&lt;'TEST MARKS '!$D$160,"N","Y")</f>
        <v>#DIV/0!</v>
      </c>
      <c r="U14" s="72" t="e">
        <f>IF(O14&lt;'TEST MARKS '!$D$160,"N","Y")</f>
        <v>#DIV/0!</v>
      </c>
    </row>
    <row r="15" spans="1:21">
      <c r="A15" s="39">
        <f>'TEST MARKS '!A16</f>
        <v>7</v>
      </c>
      <c r="B15" s="39" t="str">
        <f>'TEST MARKS '!B16</f>
        <v>AKHIL SINGH</v>
      </c>
      <c r="C15" s="39" t="str">
        <f>'TEST MARKS '!C16</f>
        <v>1SG15EC007</v>
      </c>
      <c r="D15" s="39">
        <f>'TEST MARKS '!J16</f>
        <v>0</v>
      </c>
      <c r="E15" s="39">
        <f>'TEST MARKS '!K16</f>
        <v>0</v>
      </c>
      <c r="F15" s="39">
        <f>'TEST MARKS '!L16</f>
        <v>0</v>
      </c>
      <c r="G15" s="39">
        <f>'TEST MARKS '!M16</f>
        <v>0</v>
      </c>
      <c r="H15" s="39">
        <f>'TEST MARKS '!N16</f>
        <v>0</v>
      </c>
      <c r="I15" s="39">
        <f>'TEST MARKS '!O16</f>
        <v>0</v>
      </c>
      <c r="J15" s="72" t="e">
        <f>D15/'TEST MARKS '!$J$155*100</f>
        <v>#DIV/0!</v>
      </c>
      <c r="K15" s="72" t="e">
        <f>E15/'TEST MARKS '!$K$155*100</f>
        <v>#DIV/0!</v>
      </c>
      <c r="L15" s="72" t="e">
        <f>F15/'TEST MARKS '!$L$155*100</f>
        <v>#DIV/0!</v>
      </c>
      <c r="M15" s="72" t="e">
        <f>G15/'TEST MARKS '!$M$155*100</f>
        <v>#DIV/0!</v>
      </c>
      <c r="N15" s="72" t="e">
        <f>H15/'TEST MARKS '!$N$155*100</f>
        <v>#DIV/0!</v>
      </c>
      <c r="O15" s="72" t="e">
        <f>I15/'TEST MARKS '!$O$155*100</f>
        <v>#DIV/0!</v>
      </c>
      <c r="P15" s="72" t="e">
        <f>IF(J15&lt;'TEST MARKS '!$D$160,"N","Y")</f>
        <v>#DIV/0!</v>
      </c>
      <c r="Q15" s="72" t="e">
        <f>IF(K15&lt;'TEST MARKS '!$D$160,"N","Y")</f>
        <v>#DIV/0!</v>
      </c>
      <c r="R15" s="72" t="e">
        <f>IF(L15&lt;'TEST MARKS '!$D$160,"N","Y")</f>
        <v>#DIV/0!</v>
      </c>
      <c r="S15" s="72" t="e">
        <f>IF(M15&lt;'TEST MARKS '!$D$160,"N","Y")</f>
        <v>#DIV/0!</v>
      </c>
      <c r="T15" s="72" t="e">
        <f>IF(N15&lt;'TEST MARKS '!$D$160,"N","Y")</f>
        <v>#DIV/0!</v>
      </c>
      <c r="U15" s="72" t="e">
        <f>IF(O15&lt;'TEST MARKS '!$D$160,"N","Y")</f>
        <v>#DIV/0!</v>
      </c>
    </row>
    <row r="16" spans="1:21">
      <c r="A16" s="39">
        <f>'TEST MARKS '!A17</f>
        <v>8</v>
      </c>
      <c r="B16" s="39" t="str">
        <f>'TEST MARKS '!B17</f>
        <v>ANJALI V JAKATI</v>
      </c>
      <c r="C16" s="39" t="str">
        <f>'TEST MARKS '!C17</f>
        <v>1SG15EC008</v>
      </c>
      <c r="D16" s="39">
        <f>'TEST MARKS '!J17</f>
        <v>0</v>
      </c>
      <c r="E16" s="39">
        <f>'TEST MARKS '!K17</f>
        <v>0</v>
      </c>
      <c r="F16" s="39">
        <f>'TEST MARKS '!L17</f>
        <v>0</v>
      </c>
      <c r="G16" s="39">
        <f>'TEST MARKS '!M17</f>
        <v>0</v>
      </c>
      <c r="H16" s="39">
        <f>'TEST MARKS '!N17</f>
        <v>0</v>
      </c>
      <c r="I16" s="39">
        <f>'TEST MARKS '!O17</f>
        <v>0</v>
      </c>
      <c r="J16" s="72" t="e">
        <f>D16/'TEST MARKS '!$J$155*100</f>
        <v>#DIV/0!</v>
      </c>
      <c r="K16" s="72" t="e">
        <f>E16/'TEST MARKS '!$K$155*100</f>
        <v>#DIV/0!</v>
      </c>
      <c r="L16" s="72" t="e">
        <f>F16/'TEST MARKS '!$L$155*100</f>
        <v>#DIV/0!</v>
      </c>
      <c r="M16" s="72" t="e">
        <f>G16/'TEST MARKS '!$M$155*100</f>
        <v>#DIV/0!</v>
      </c>
      <c r="N16" s="72" t="e">
        <f>H16/'TEST MARKS '!$N$155*100</f>
        <v>#DIV/0!</v>
      </c>
      <c r="O16" s="72" t="e">
        <f>I16/'TEST MARKS '!$O$155*100</f>
        <v>#DIV/0!</v>
      </c>
      <c r="P16" s="72" t="e">
        <f>IF(J16&lt;'TEST MARKS '!$D$160,"N","Y")</f>
        <v>#DIV/0!</v>
      </c>
      <c r="Q16" s="72" t="e">
        <f>IF(K16&lt;'TEST MARKS '!$D$160,"N","Y")</f>
        <v>#DIV/0!</v>
      </c>
      <c r="R16" s="72" t="e">
        <f>IF(L16&lt;'TEST MARKS '!$D$160,"N","Y")</f>
        <v>#DIV/0!</v>
      </c>
      <c r="S16" s="72" t="e">
        <f>IF(M16&lt;'TEST MARKS '!$D$160,"N","Y")</f>
        <v>#DIV/0!</v>
      </c>
      <c r="T16" s="72" t="e">
        <f>IF(N16&lt;'TEST MARKS '!$D$160,"N","Y")</f>
        <v>#DIV/0!</v>
      </c>
      <c r="U16" s="72" t="e">
        <f>IF(O16&lt;'TEST MARKS '!$D$160,"N","Y")</f>
        <v>#DIV/0!</v>
      </c>
    </row>
    <row r="17" spans="1:21">
      <c r="A17" s="39">
        <f>'TEST MARKS '!A18</f>
        <v>9</v>
      </c>
      <c r="B17" s="39" t="str">
        <f>'TEST MARKS '!B18</f>
        <v>ANJAN  O</v>
      </c>
      <c r="C17" s="39" t="str">
        <f>'TEST MARKS '!C18</f>
        <v>1SG15EC009</v>
      </c>
      <c r="D17" s="39">
        <f>'TEST MARKS '!J18</f>
        <v>0</v>
      </c>
      <c r="E17" s="39">
        <f>'TEST MARKS '!K18</f>
        <v>0</v>
      </c>
      <c r="F17" s="39">
        <f>'TEST MARKS '!L18</f>
        <v>0</v>
      </c>
      <c r="G17" s="39">
        <f>'TEST MARKS '!M18</f>
        <v>0</v>
      </c>
      <c r="H17" s="39">
        <f>'TEST MARKS '!N18</f>
        <v>0</v>
      </c>
      <c r="I17" s="39">
        <f>'TEST MARKS '!O18</f>
        <v>0</v>
      </c>
      <c r="J17" s="72" t="e">
        <f>D17/'TEST MARKS '!$J$155*100</f>
        <v>#DIV/0!</v>
      </c>
      <c r="K17" s="72" t="e">
        <f>E17/'TEST MARKS '!$K$155*100</f>
        <v>#DIV/0!</v>
      </c>
      <c r="L17" s="72" t="e">
        <f>F17/'TEST MARKS '!$L$155*100</f>
        <v>#DIV/0!</v>
      </c>
      <c r="M17" s="72" t="e">
        <f>G17/'TEST MARKS '!$M$155*100</f>
        <v>#DIV/0!</v>
      </c>
      <c r="N17" s="72" t="e">
        <f>H17/'TEST MARKS '!$N$155*100</f>
        <v>#DIV/0!</v>
      </c>
      <c r="O17" s="72" t="e">
        <f>I17/'TEST MARKS '!$O$155*100</f>
        <v>#DIV/0!</v>
      </c>
      <c r="P17" s="72" t="e">
        <f>IF(J17&lt;'TEST MARKS '!$D$160,"N","Y")</f>
        <v>#DIV/0!</v>
      </c>
      <c r="Q17" s="72" t="e">
        <f>IF(K17&lt;'TEST MARKS '!$D$160,"N","Y")</f>
        <v>#DIV/0!</v>
      </c>
      <c r="R17" s="72" t="e">
        <f>IF(L17&lt;'TEST MARKS '!$D$160,"N","Y")</f>
        <v>#DIV/0!</v>
      </c>
      <c r="S17" s="72" t="e">
        <f>IF(M17&lt;'TEST MARKS '!$D$160,"N","Y")</f>
        <v>#DIV/0!</v>
      </c>
      <c r="T17" s="72" t="e">
        <f>IF(N17&lt;'TEST MARKS '!$D$160,"N","Y")</f>
        <v>#DIV/0!</v>
      </c>
      <c r="U17" s="72" t="e">
        <f>IF(O17&lt;'TEST MARKS '!$D$160,"N","Y")</f>
        <v>#DIV/0!</v>
      </c>
    </row>
    <row r="18" spans="1:21">
      <c r="A18" s="39">
        <f>'TEST MARKS '!A19</f>
        <v>10</v>
      </c>
      <c r="B18" s="39" t="str">
        <f>'TEST MARKS '!B19</f>
        <v>ANKIT PRIYAM</v>
      </c>
      <c r="C18" s="39" t="str">
        <f>'TEST MARKS '!C19</f>
        <v>1SG15EC010</v>
      </c>
      <c r="D18" s="39">
        <f>'TEST MARKS '!J19</f>
        <v>0</v>
      </c>
      <c r="E18" s="39">
        <f>'TEST MARKS '!K19</f>
        <v>0</v>
      </c>
      <c r="F18" s="39">
        <f>'TEST MARKS '!L19</f>
        <v>0</v>
      </c>
      <c r="G18" s="39">
        <f>'TEST MARKS '!M19</f>
        <v>0</v>
      </c>
      <c r="H18" s="39">
        <f>'TEST MARKS '!N19</f>
        <v>0</v>
      </c>
      <c r="I18" s="39">
        <f>'TEST MARKS '!O19</f>
        <v>0</v>
      </c>
      <c r="J18" s="72" t="e">
        <f>D18/'TEST MARKS '!$J$155*100</f>
        <v>#DIV/0!</v>
      </c>
      <c r="K18" s="72" t="e">
        <f>E18/'TEST MARKS '!$K$155*100</f>
        <v>#DIV/0!</v>
      </c>
      <c r="L18" s="72" t="e">
        <f>F18/'TEST MARKS '!$L$155*100</f>
        <v>#DIV/0!</v>
      </c>
      <c r="M18" s="72" t="e">
        <f>G18/'TEST MARKS '!$M$155*100</f>
        <v>#DIV/0!</v>
      </c>
      <c r="N18" s="72" t="e">
        <f>H18/'TEST MARKS '!$N$155*100</f>
        <v>#DIV/0!</v>
      </c>
      <c r="O18" s="72" t="e">
        <f>I18/'TEST MARKS '!$O$155*100</f>
        <v>#DIV/0!</v>
      </c>
      <c r="P18" s="72" t="e">
        <f>IF(J18&lt;'TEST MARKS '!$D$160,"N","Y")</f>
        <v>#DIV/0!</v>
      </c>
      <c r="Q18" s="72" t="e">
        <f>IF(K18&lt;'TEST MARKS '!$D$160,"N","Y")</f>
        <v>#DIV/0!</v>
      </c>
      <c r="R18" s="72" t="e">
        <f>IF(L18&lt;'TEST MARKS '!$D$160,"N","Y")</f>
        <v>#DIV/0!</v>
      </c>
      <c r="S18" s="72" t="e">
        <f>IF(M18&lt;'TEST MARKS '!$D$160,"N","Y")</f>
        <v>#DIV/0!</v>
      </c>
      <c r="T18" s="72" t="e">
        <f>IF(N18&lt;'TEST MARKS '!$D$160,"N","Y")</f>
        <v>#DIV/0!</v>
      </c>
      <c r="U18" s="72" t="e">
        <f>IF(O18&lt;'TEST MARKS '!$D$160,"N","Y")</f>
        <v>#DIV/0!</v>
      </c>
    </row>
    <row r="19" spans="1:21">
      <c r="A19" s="39">
        <f>'TEST MARKS '!A20</f>
        <v>11</v>
      </c>
      <c r="B19" s="39" t="str">
        <f>'TEST MARKS '!B20</f>
        <v>ANKIT SHIVHARE</v>
      </c>
      <c r="C19" s="39" t="str">
        <f>'TEST MARKS '!C20</f>
        <v>1SG15EC011</v>
      </c>
      <c r="D19" s="39">
        <f>'TEST MARKS '!J20</f>
        <v>0</v>
      </c>
      <c r="E19" s="39">
        <f>'TEST MARKS '!K20</f>
        <v>0</v>
      </c>
      <c r="F19" s="39">
        <f>'TEST MARKS '!L20</f>
        <v>0</v>
      </c>
      <c r="G19" s="39">
        <f>'TEST MARKS '!M20</f>
        <v>0</v>
      </c>
      <c r="H19" s="39">
        <f>'TEST MARKS '!N20</f>
        <v>0</v>
      </c>
      <c r="I19" s="39">
        <f>'TEST MARKS '!O20</f>
        <v>0</v>
      </c>
      <c r="J19" s="72" t="e">
        <f>D19/'TEST MARKS '!$J$155*100</f>
        <v>#DIV/0!</v>
      </c>
      <c r="K19" s="72" t="e">
        <f>E19/'TEST MARKS '!$K$155*100</f>
        <v>#DIV/0!</v>
      </c>
      <c r="L19" s="72" t="e">
        <f>F19/'TEST MARKS '!$L$155*100</f>
        <v>#DIV/0!</v>
      </c>
      <c r="M19" s="72" t="e">
        <f>G19/'TEST MARKS '!$M$155*100</f>
        <v>#DIV/0!</v>
      </c>
      <c r="N19" s="72" t="e">
        <f>H19/'TEST MARKS '!$N$155*100</f>
        <v>#DIV/0!</v>
      </c>
      <c r="O19" s="72" t="e">
        <f>I19/'TEST MARKS '!$O$155*100</f>
        <v>#DIV/0!</v>
      </c>
      <c r="P19" s="72" t="e">
        <f>IF(J19&lt;'TEST MARKS '!$D$160,"N","Y")</f>
        <v>#DIV/0!</v>
      </c>
      <c r="Q19" s="72" t="e">
        <f>IF(K19&lt;'TEST MARKS '!$D$160,"N","Y")</f>
        <v>#DIV/0!</v>
      </c>
      <c r="R19" s="72" t="e">
        <f>IF(L19&lt;'TEST MARKS '!$D$160,"N","Y")</f>
        <v>#DIV/0!</v>
      </c>
      <c r="S19" s="72" t="e">
        <f>IF(M19&lt;'TEST MARKS '!$D$160,"N","Y")</f>
        <v>#DIV/0!</v>
      </c>
      <c r="T19" s="72" t="e">
        <f>IF(N19&lt;'TEST MARKS '!$D$160,"N","Y")</f>
        <v>#DIV/0!</v>
      </c>
      <c r="U19" s="72" t="e">
        <f>IF(O19&lt;'TEST MARKS '!$D$160,"N","Y")</f>
        <v>#DIV/0!</v>
      </c>
    </row>
    <row r="20" spans="1:21">
      <c r="A20" s="39">
        <f>'TEST MARKS '!A21</f>
        <v>12</v>
      </c>
      <c r="B20" s="39" t="str">
        <f>'TEST MARKS '!B21</f>
        <v>ANN NILEENA HENRY C</v>
      </c>
      <c r="C20" s="39" t="str">
        <f>'TEST MARKS '!C21</f>
        <v>1SG15EC012</v>
      </c>
      <c r="D20" s="39">
        <f>'TEST MARKS '!J21</f>
        <v>0</v>
      </c>
      <c r="E20" s="39">
        <f>'TEST MARKS '!K21</f>
        <v>0</v>
      </c>
      <c r="F20" s="39">
        <f>'TEST MARKS '!L21</f>
        <v>0</v>
      </c>
      <c r="G20" s="39">
        <f>'TEST MARKS '!M21</f>
        <v>0</v>
      </c>
      <c r="H20" s="39">
        <f>'TEST MARKS '!N21</f>
        <v>0</v>
      </c>
      <c r="I20" s="39">
        <f>'TEST MARKS '!O21</f>
        <v>0</v>
      </c>
      <c r="J20" s="72" t="e">
        <f>D20/'TEST MARKS '!$J$155*100</f>
        <v>#DIV/0!</v>
      </c>
      <c r="K20" s="72" t="e">
        <f>E20/'TEST MARKS '!$K$155*100</f>
        <v>#DIV/0!</v>
      </c>
      <c r="L20" s="72" t="e">
        <f>F20/'TEST MARKS '!$L$155*100</f>
        <v>#DIV/0!</v>
      </c>
      <c r="M20" s="72" t="e">
        <f>G20/'TEST MARKS '!$M$155*100</f>
        <v>#DIV/0!</v>
      </c>
      <c r="N20" s="72" t="e">
        <f>H20/'TEST MARKS '!$N$155*100</f>
        <v>#DIV/0!</v>
      </c>
      <c r="O20" s="72" t="e">
        <f>I20/'TEST MARKS '!$O$155*100</f>
        <v>#DIV/0!</v>
      </c>
      <c r="P20" s="72" t="e">
        <f>IF(J20&lt;'TEST MARKS '!$D$160,"N","Y")</f>
        <v>#DIV/0!</v>
      </c>
      <c r="Q20" s="72" t="e">
        <f>IF(K20&lt;'TEST MARKS '!$D$160,"N","Y")</f>
        <v>#DIV/0!</v>
      </c>
      <c r="R20" s="72" t="e">
        <f>IF(L20&lt;'TEST MARKS '!$D$160,"N","Y")</f>
        <v>#DIV/0!</v>
      </c>
      <c r="S20" s="72" t="e">
        <f>IF(M20&lt;'TEST MARKS '!$D$160,"N","Y")</f>
        <v>#DIV/0!</v>
      </c>
      <c r="T20" s="72" t="e">
        <f>IF(N20&lt;'TEST MARKS '!$D$160,"N","Y")</f>
        <v>#DIV/0!</v>
      </c>
      <c r="U20" s="72" t="e">
        <f>IF(O20&lt;'TEST MARKS '!$D$160,"N","Y")</f>
        <v>#DIV/0!</v>
      </c>
    </row>
    <row r="21" spans="1:21">
      <c r="A21" s="39">
        <f>'TEST MARKS '!A22</f>
        <v>13</v>
      </c>
      <c r="B21" s="39" t="str">
        <f>'TEST MARKS '!B22</f>
        <v>ANU PRIYE</v>
      </c>
      <c r="C21" s="39" t="str">
        <f>'TEST MARKS '!C22</f>
        <v>1SG15EC013</v>
      </c>
      <c r="D21" s="39">
        <f>'TEST MARKS '!J22</f>
        <v>0</v>
      </c>
      <c r="E21" s="39">
        <f>'TEST MARKS '!K22</f>
        <v>0</v>
      </c>
      <c r="F21" s="39">
        <f>'TEST MARKS '!L22</f>
        <v>0</v>
      </c>
      <c r="G21" s="39">
        <f>'TEST MARKS '!M22</f>
        <v>0</v>
      </c>
      <c r="H21" s="39">
        <f>'TEST MARKS '!N22</f>
        <v>0</v>
      </c>
      <c r="I21" s="39">
        <f>'TEST MARKS '!O22</f>
        <v>0</v>
      </c>
      <c r="J21" s="72" t="e">
        <f>D21/'TEST MARKS '!$J$155*100</f>
        <v>#DIV/0!</v>
      </c>
      <c r="K21" s="72" t="e">
        <f>E21/'TEST MARKS '!$K$155*100</f>
        <v>#DIV/0!</v>
      </c>
      <c r="L21" s="72" t="e">
        <f>F21/'TEST MARKS '!$L$155*100</f>
        <v>#DIV/0!</v>
      </c>
      <c r="M21" s="72" t="e">
        <f>G21/'TEST MARKS '!$M$155*100</f>
        <v>#DIV/0!</v>
      </c>
      <c r="N21" s="72" t="e">
        <f>H21/'TEST MARKS '!$N$155*100</f>
        <v>#DIV/0!</v>
      </c>
      <c r="O21" s="72" t="e">
        <f>I21/'TEST MARKS '!$O$155*100</f>
        <v>#DIV/0!</v>
      </c>
      <c r="P21" s="72" t="e">
        <f>IF(J21&lt;'TEST MARKS '!$D$160,"N","Y")</f>
        <v>#DIV/0!</v>
      </c>
      <c r="Q21" s="72" t="e">
        <f>IF(K21&lt;'TEST MARKS '!$D$160,"N","Y")</f>
        <v>#DIV/0!</v>
      </c>
      <c r="R21" s="72" t="e">
        <f>IF(L21&lt;'TEST MARKS '!$D$160,"N","Y")</f>
        <v>#DIV/0!</v>
      </c>
      <c r="S21" s="72" t="e">
        <f>IF(M21&lt;'TEST MARKS '!$D$160,"N","Y")</f>
        <v>#DIV/0!</v>
      </c>
      <c r="T21" s="72" t="e">
        <f>IF(N21&lt;'TEST MARKS '!$D$160,"N","Y")</f>
        <v>#DIV/0!</v>
      </c>
      <c r="U21" s="72" t="e">
        <f>IF(O21&lt;'TEST MARKS '!$D$160,"N","Y")</f>
        <v>#DIV/0!</v>
      </c>
    </row>
    <row r="22" spans="1:21">
      <c r="A22" s="39">
        <f>'TEST MARKS '!A23</f>
        <v>14</v>
      </c>
      <c r="B22" s="39" t="str">
        <f>'TEST MARKS '!B23</f>
        <v>APOORVA G A</v>
      </c>
      <c r="C22" s="39" t="str">
        <f>'TEST MARKS '!C23</f>
        <v>1SG15EC014</v>
      </c>
      <c r="D22" s="39">
        <f>'TEST MARKS '!J23</f>
        <v>0</v>
      </c>
      <c r="E22" s="39">
        <f>'TEST MARKS '!K23</f>
        <v>0</v>
      </c>
      <c r="F22" s="39">
        <f>'TEST MARKS '!L23</f>
        <v>0</v>
      </c>
      <c r="G22" s="39">
        <f>'TEST MARKS '!M23</f>
        <v>0</v>
      </c>
      <c r="H22" s="39">
        <f>'TEST MARKS '!N23</f>
        <v>0</v>
      </c>
      <c r="I22" s="39">
        <f>'TEST MARKS '!O23</f>
        <v>0</v>
      </c>
      <c r="J22" s="72" t="e">
        <f>D22/'TEST MARKS '!$J$155*100</f>
        <v>#DIV/0!</v>
      </c>
      <c r="K22" s="72" t="e">
        <f>E22/'TEST MARKS '!$K$155*100</f>
        <v>#DIV/0!</v>
      </c>
      <c r="L22" s="72" t="e">
        <f>F22/'TEST MARKS '!$L$155*100</f>
        <v>#DIV/0!</v>
      </c>
      <c r="M22" s="72" t="e">
        <f>G22/'TEST MARKS '!$M$155*100</f>
        <v>#DIV/0!</v>
      </c>
      <c r="N22" s="72" t="e">
        <f>H22/'TEST MARKS '!$N$155*100</f>
        <v>#DIV/0!</v>
      </c>
      <c r="O22" s="72" t="e">
        <f>I22/'TEST MARKS '!$O$155*100</f>
        <v>#DIV/0!</v>
      </c>
      <c r="P22" s="72" t="e">
        <f>IF(J22&lt;'TEST MARKS '!$D$160,"N","Y")</f>
        <v>#DIV/0!</v>
      </c>
      <c r="Q22" s="72" t="e">
        <f>IF(K22&lt;'TEST MARKS '!$D$160,"N","Y")</f>
        <v>#DIV/0!</v>
      </c>
      <c r="R22" s="72" t="e">
        <f>IF(L22&lt;'TEST MARKS '!$D$160,"N","Y")</f>
        <v>#DIV/0!</v>
      </c>
      <c r="S22" s="72" t="e">
        <f>IF(M22&lt;'TEST MARKS '!$D$160,"N","Y")</f>
        <v>#DIV/0!</v>
      </c>
      <c r="T22" s="72" t="e">
        <f>IF(N22&lt;'TEST MARKS '!$D$160,"N","Y")</f>
        <v>#DIV/0!</v>
      </c>
      <c r="U22" s="72" t="e">
        <f>IF(O22&lt;'TEST MARKS '!$D$160,"N","Y")</f>
        <v>#DIV/0!</v>
      </c>
    </row>
    <row r="23" spans="1:21">
      <c r="A23" s="39">
        <f>'TEST MARKS '!A24</f>
        <v>15</v>
      </c>
      <c r="B23" s="39" t="str">
        <f>'TEST MARKS '!B24</f>
        <v>ARCHANA B.S</v>
      </c>
      <c r="C23" s="39" t="str">
        <f>'TEST MARKS '!C24</f>
        <v>1SG15EC015</v>
      </c>
      <c r="D23" s="39">
        <f>'TEST MARKS '!J24</f>
        <v>0</v>
      </c>
      <c r="E23" s="39">
        <f>'TEST MARKS '!K24</f>
        <v>0</v>
      </c>
      <c r="F23" s="39">
        <f>'TEST MARKS '!L24</f>
        <v>0</v>
      </c>
      <c r="G23" s="39">
        <f>'TEST MARKS '!M24</f>
        <v>0</v>
      </c>
      <c r="H23" s="39">
        <f>'TEST MARKS '!N24</f>
        <v>0</v>
      </c>
      <c r="I23" s="39">
        <f>'TEST MARKS '!O24</f>
        <v>0</v>
      </c>
      <c r="J23" s="72" t="e">
        <f>D23/'TEST MARKS '!$J$155*100</f>
        <v>#DIV/0!</v>
      </c>
      <c r="K23" s="72" t="e">
        <f>E23/'TEST MARKS '!$K$155*100</f>
        <v>#DIV/0!</v>
      </c>
      <c r="L23" s="72" t="e">
        <f>F23/'TEST MARKS '!$L$155*100</f>
        <v>#DIV/0!</v>
      </c>
      <c r="M23" s="72" t="e">
        <f>G23/'TEST MARKS '!$M$155*100</f>
        <v>#DIV/0!</v>
      </c>
      <c r="N23" s="72" t="e">
        <f>H23/'TEST MARKS '!$N$155*100</f>
        <v>#DIV/0!</v>
      </c>
      <c r="O23" s="72" t="e">
        <f>I23/'TEST MARKS '!$O$155*100</f>
        <v>#DIV/0!</v>
      </c>
      <c r="P23" s="72" t="e">
        <f>IF(J23&lt;'TEST MARKS '!$D$160,"N","Y")</f>
        <v>#DIV/0!</v>
      </c>
      <c r="Q23" s="72" t="e">
        <f>IF(K23&lt;'TEST MARKS '!$D$160,"N","Y")</f>
        <v>#DIV/0!</v>
      </c>
      <c r="R23" s="72" t="e">
        <f>IF(L23&lt;'TEST MARKS '!$D$160,"N","Y")</f>
        <v>#DIV/0!</v>
      </c>
      <c r="S23" s="72" t="e">
        <f>IF(M23&lt;'TEST MARKS '!$D$160,"N","Y")</f>
        <v>#DIV/0!</v>
      </c>
      <c r="T23" s="72" t="e">
        <f>IF(N23&lt;'TEST MARKS '!$D$160,"N","Y")</f>
        <v>#DIV/0!</v>
      </c>
      <c r="U23" s="72" t="e">
        <f>IF(O23&lt;'TEST MARKS '!$D$160,"N","Y")</f>
        <v>#DIV/0!</v>
      </c>
    </row>
    <row r="24" spans="1:21">
      <c r="A24" s="39">
        <f>'TEST MARKS '!A25</f>
        <v>16</v>
      </c>
      <c r="B24" s="39" t="str">
        <f>'TEST MARKS '!B25</f>
        <v>ASHWANI GUPTA</v>
      </c>
      <c r="C24" s="39" t="str">
        <f>'TEST MARKS '!C25</f>
        <v>1SG15EC016</v>
      </c>
      <c r="D24" s="39">
        <f>'TEST MARKS '!J25</f>
        <v>0</v>
      </c>
      <c r="E24" s="39">
        <f>'TEST MARKS '!K25</f>
        <v>0</v>
      </c>
      <c r="F24" s="39">
        <f>'TEST MARKS '!L25</f>
        <v>0</v>
      </c>
      <c r="G24" s="39">
        <f>'TEST MARKS '!M25</f>
        <v>0</v>
      </c>
      <c r="H24" s="39">
        <f>'TEST MARKS '!N25</f>
        <v>0</v>
      </c>
      <c r="I24" s="39">
        <f>'TEST MARKS '!O25</f>
        <v>0</v>
      </c>
      <c r="J24" s="72" t="e">
        <f>D24/'TEST MARKS '!$J$155*100</f>
        <v>#DIV/0!</v>
      </c>
      <c r="K24" s="72" t="e">
        <f>E24/'TEST MARKS '!$K$155*100</f>
        <v>#DIV/0!</v>
      </c>
      <c r="L24" s="72" t="e">
        <f>F24/'TEST MARKS '!$L$155*100</f>
        <v>#DIV/0!</v>
      </c>
      <c r="M24" s="72" t="e">
        <f>G24/'TEST MARKS '!$M$155*100</f>
        <v>#DIV/0!</v>
      </c>
      <c r="N24" s="72" t="e">
        <f>H24/'TEST MARKS '!$N$155*100</f>
        <v>#DIV/0!</v>
      </c>
      <c r="O24" s="72" t="e">
        <f>I24/'TEST MARKS '!$O$155*100</f>
        <v>#DIV/0!</v>
      </c>
      <c r="P24" s="72" t="e">
        <f>IF(J24&lt;'TEST MARKS '!$D$160,"N","Y")</f>
        <v>#DIV/0!</v>
      </c>
      <c r="Q24" s="72" t="e">
        <f>IF(K24&lt;'TEST MARKS '!$D$160,"N","Y")</f>
        <v>#DIV/0!</v>
      </c>
      <c r="R24" s="72" t="e">
        <f>IF(L24&lt;'TEST MARKS '!$D$160,"N","Y")</f>
        <v>#DIV/0!</v>
      </c>
      <c r="S24" s="72" t="e">
        <f>IF(M24&lt;'TEST MARKS '!$D$160,"N","Y")</f>
        <v>#DIV/0!</v>
      </c>
      <c r="T24" s="72" t="e">
        <f>IF(N24&lt;'TEST MARKS '!$D$160,"N","Y")</f>
        <v>#DIV/0!</v>
      </c>
      <c r="U24" s="72" t="e">
        <f>IF(O24&lt;'TEST MARKS '!$D$160,"N","Y")</f>
        <v>#DIV/0!</v>
      </c>
    </row>
    <row r="25" spans="1:21">
      <c r="A25" s="39">
        <f>'TEST MARKS '!A26</f>
        <v>17</v>
      </c>
      <c r="B25" s="39" t="str">
        <f>'TEST MARKS '!B26</f>
        <v>ASHWIN V</v>
      </c>
      <c r="C25" s="39" t="str">
        <f>'TEST MARKS '!C26</f>
        <v>1SG15EC017</v>
      </c>
      <c r="D25" s="39">
        <f>'TEST MARKS '!J26</f>
        <v>0</v>
      </c>
      <c r="E25" s="39">
        <f>'TEST MARKS '!K26</f>
        <v>0</v>
      </c>
      <c r="F25" s="39">
        <f>'TEST MARKS '!L26</f>
        <v>0</v>
      </c>
      <c r="G25" s="39">
        <f>'TEST MARKS '!M26</f>
        <v>0</v>
      </c>
      <c r="H25" s="39">
        <f>'TEST MARKS '!N26</f>
        <v>0</v>
      </c>
      <c r="I25" s="39">
        <f>'TEST MARKS '!O26</f>
        <v>0</v>
      </c>
      <c r="J25" s="72" t="e">
        <f>D25/'TEST MARKS '!$J$155*100</f>
        <v>#DIV/0!</v>
      </c>
      <c r="K25" s="72" t="e">
        <f>E25/'TEST MARKS '!$K$155*100</f>
        <v>#DIV/0!</v>
      </c>
      <c r="L25" s="72" t="e">
        <f>F25/'TEST MARKS '!$L$155*100</f>
        <v>#DIV/0!</v>
      </c>
      <c r="M25" s="72" t="e">
        <f>G25/'TEST MARKS '!$M$155*100</f>
        <v>#DIV/0!</v>
      </c>
      <c r="N25" s="72" t="e">
        <f>H25/'TEST MARKS '!$N$155*100</f>
        <v>#DIV/0!</v>
      </c>
      <c r="O25" s="72" t="e">
        <f>I25/'TEST MARKS '!$O$155*100</f>
        <v>#DIV/0!</v>
      </c>
      <c r="P25" s="72" t="e">
        <f>IF(J25&lt;'TEST MARKS '!$D$160,"N","Y")</f>
        <v>#DIV/0!</v>
      </c>
      <c r="Q25" s="72" t="e">
        <f>IF(K25&lt;'TEST MARKS '!$D$160,"N","Y")</f>
        <v>#DIV/0!</v>
      </c>
      <c r="R25" s="72" t="e">
        <f>IF(L25&lt;'TEST MARKS '!$D$160,"N","Y")</f>
        <v>#DIV/0!</v>
      </c>
      <c r="S25" s="72" t="e">
        <f>IF(M25&lt;'TEST MARKS '!$D$160,"N","Y")</f>
        <v>#DIV/0!</v>
      </c>
      <c r="T25" s="72" t="e">
        <f>IF(N25&lt;'TEST MARKS '!$D$160,"N","Y")</f>
        <v>#DIV/0!</v>
      </c>
      <c r="U25" s="72" t="e">
        <f>IF(O25&lt;'TEST MARKS '!$D$160,"N","Y")</f>
        <v>#DIV/0!</v>
      </c>
    </row>
    <row r="26" spans="1:21">
      <c r="A26" s="39">
        <f>'TEST MARKS '!A27</f>
        <v>18</v>
      </c>
      <c r="B26" s="39" t="str">
        <f>'TEST MARKS '!B27</f>
        <v>B NIKHILESHWAR REDDY</v>
      </c>
      <c r="C26" s="39" t="str">
        <f>'TEST MARKS '!C27</f>
        <v>1SG15EC018</v>
      </c>
      <c r="D26" s="39">
        <f>'TEST MARKS '!J27</f>
        <v>0</v>
      </c>
      <c r="E26" s="39">
        <f>'TEST MARKS '!K27</f>
        <v>0</v>
      </c>
      <c r="F26" s="39">
        <f>'TEST MARKS '!L27</f>
        <v>0</v>
      </c>
      <c r="G26" s="39">
        <f>'TEST MARKS '!M27</f>
        <v>0</v>
      </c>
      <c r="H26" s="39">
        <f>'TEST MARKS '!N27</f>
        <v>0</v>
      </c>
      <c r="I26" s="39">
        <f>'TEST MARKS '!O27</f>
        <v>0</v>
      </c>
      <c r="J26" s="72" t="e">
        <f>D26/'TEST MARKS '!$J$155*100</f>
        <v>#DIV/0!</v>
      </c>
      <c r="K26" s="72" t="e">
        <f>E26/'TEST MARKS '!$K$155*100</f>
        <v>#DIV/0!</v>
      </c>
      <c r="L26" s="72" t="e">
        <f>F26/'TEST MARKS '!$L$155*100</f>
        <v>#DIV/0!</v>
      </c>
      <c r="M26" s="72" t="e">
        <f>G26/'TEST MARKS '!$M$155*100</f>
        <v>#DIV/0!</v>
      </c>
      <c r="N26" s="72" t="e">
        <f>H26/'TEST MARKS '!$N$155*100</f>
        <v>#DIV/0!</v>
      </c>
      <c r="O26" s="72" t="e">
        <f>I26/'TEST MARKS '!$O$155*100</f>
        <v>#DIV/0!</v>
      </c>
      <c r="P26" s="72" t="e">
        <f>IF(J26&lt;'TEST MARKS '!$D$160,"N","Y")</f>
        <v>#DIV/0!</v>
      </c>
      <c r="Q26" s="72" t="e">
        <f>IF(K26&lt;'TEST MARKS '!$D$160,"N","Y")</f>
        <v>#DIV/0!</v>
      </c>
      <c r="R26" s="72" t="e">
        <f>IF(L26&lt;'TEST MARKS '!$D$160,"N","Y")</f>
        <v>#DIV/0!</v>
      </c>
      <c r="S26" s="72" t="e">
        <f>IF(M26&lt;'TEST MARKS '!$D$160,"N","Y")</f>
        <v>#DIV/0!</v>
      </c>
      <c r="T26" s="72" t="e">
        <f>IF(N26&lt;'TEST MARKS '!$D$160,"N","Y")</f>
        <v>#DIV/0!</v>
      </c>
      <c r="U26" s="72" t="e">
        <f>IF(O26&lt;'TEST MARKS '!$D$160,"N","Y")</f>
        <v>#DIV/0!</v>
      </c>
    </row>
    <row r="27" spans="1:21">
      <c r="A27" s="39">
        <f>'TEST MARKS '!A28</f>
        <v>19</v>
      </c>
      <c r="B27" s="39" t="str">
        <f>'TEST MARKS '!B28</f>
        <v>BHAVYA R</v>
      </c>
      <c r="C27" s="39" t="str">
        <f>'TEST MARKS '!C28</f>
        <v>1SG15EC019</v>
      </c>
      <c r="D27" s="39">
        <f>'TEST MARKS '!J28</f>
        <v>0</v>
      </c>
      <c r="E27" s="39">
        <f>'TEST MARKS '!K28</f>
        <v>0</v>
      </c>
      <c r="F27" s="39">
        <f>'TEST MARKS '!L28</f>
        <v>0</v>
      </c>
      <c r="G27" s="39">
        <f>'TEST MARKS '!M28</f>
        <v>0</v>
      </c>
      <c r="H27" s="39">
        <f>'TEST MARKS '!N28</f>
        <v>0</v>
      </c>
      <c r="I27" s="39">
        <f>'TEST MARKS '!O28</f>
        <v>0</v>
      </c>
      <c r="J27" s="72" t="e">
        <f>D27/'TEST MARKS '!$J$155*100</f>
        <v>#DIV/0!</v>
      </c>
      <c r="K27" s="72" t="e">
        <f>E27/'TEST MARKS '!$K$155*100</f>
        <v>#DIV/0!</v>
      </c>
      <c r="L27" s="72" t="e">
        <f>F27/'TEST MARKS '!$L$155*100</f>
        <v>#DIV/0!</v>
      </c>
      <c r="M27" s="72" t="e">
        <f>G27/'TEST MARKS '!$M$155*100</f>
        <v>#DIV/0!</v>
      </c>
      <c r="N27" s="72" t="e">
        <f>H27/'TEST MARKS '!$N$155*100</f>
        <v>#DIV/0!</v>
      </c>
      <c r="O27" s="72" t="e">
        <f>I27/'TEST MARKS '!$O$155*100</f>
        <v>#DIV/0!</v>
      </c>
      <c r="P27" s="72" t="e">
        <f>IF(J27&lt;'TEST MARKS '!$D$160,"N","Y")</f>
        <v>#DIV/0!</v>
      </c>
      <c r="Q27" s="72" t="e">
        <f>IF(K27&lt;'TEST MARKS '!$D$160,"N","Y")</f>
        <v>#DIV/0!</v>
      </c>
      <c r="R27" s="72" t="e">
        <f>IF(L27&lt;'TEST MARKS '!$D$160,"N","Y")</f>
        <v>#DIV/0!</v>
      </c>
      <c r="S27" s="72" t="e">
        <f>IF(M27&lt;'TEST MARKS '!$D$160,"N","Y")</f>
        <v>#DIV/0!</v>
      </c>
      <c r="T27" s="72" t="e">
        <f>IF(N27&lt;'TEST MARKS '!$D$160,"N","Y")</f>
        <v>#DIV/0!</v>
      </c>
      <c r="U27" s="72" t="e">
        <f>IF(O27&lt;'TEST MARKS '!$D$160,"N","Y")</f>
        <v>#DIV/0!</v>
      </c>
    </row>
    <row r="28" spans="1:21">
      <c r="A28" s="39">
        <f>'TEST MARKS '!A29</f>
        <v>20</v>
      </c>
      <c r="B28" s="39" t="str">
        <f>'TEST MARKS '!B29</f>
        <v>BHOOMIKA J</v>
      </c>
      <c r="C28" s="39" t="str">
        <f>'TEST MARKS '!C29</f>
        <v>1SG15EC020</v>
      </c>
      <c r="D28" s="39">
        <f>'TEST MARKS '!J29</f>
        <v>0</v>
      </c>
      <c r="E28" s="39">
        <f>'TEST MARKS '!K29</f>
        <v>0</v>
      </c>
      <c r="F28" s="39">
        <f>'TEST MARKS '!L29</f>
        <v>0</v>
      </c>
      <c r="G28" s="39">
        <f>'TEST MARKS '!M29</f>
        <v>0</v>
      </c>
      <c r="H28" s="39">
        <f>'TEST MARKS '!N29</f>
        <v>0</v>
      </c>
      <c r="I28" s="39">
        <f>'TEST MARKS '!O29</f>
        <v>0</v>
      </c>
      <c r="J28" s="72" t="e">
        <f>D28/'TEST MARKS '!$J$155*100</f>
        <v>#DIV/0!</v>
      </c>
      <c r="K28" s="72" t="e">
        <f>E28/'TEST MARKS '!$K$155*100</f>
        <v>#DIV/0!</v>
      </c>
      <c r="L28" s="72" t="e">
        <f>F28/'TEST MARKS '!$L$155*100</f>
        <v>#DIV/0!</v>
      </c>
      <c r="M28" s="72" t="e">
        <f>G28/'TEST MARKS '!$M$155*100</f>
        <v>#DIV/0!</v>
      </c>
      <c r="N28" s="72" t="e">
        <f>H28/'TEST MARKS '!$N$155*100</f>
        <v>#DIV/0!</v>
      </c>
      <c r="O28" s="72" t="e">
        <f>I28/'TEST MARKS '!$O$155*100</f>
        <v>#DIV/0!</v>
      </c>
      <c r="P28" s="72" t="e">
        <f>IF(J28&lt;'TEST MARKS '!$D$160,"N","Y")</f>
        <v>#DIV/0!</v>
      </c>
      <c r="Q28" s="72" t="e">
        <f>IF(K28&lt;'TEST MARKS '!$D$160,"N","Y")</f>
        <v>#DIV/0!</v>
      </c>
      <c r="R28" s="72" t="e">
        <f>IF(L28&lt;'TEST MARKS '!$D$160,"N","Y")</f>
        <v>#DIV/0!</v>
      </c>
      <c r="S28" s="72" t="e">
        <f>IF(M28&lt;'TEST MARKS '!$D$160,"N","Y")</f>
        <v>#DIV/0!</v>
      </c>
      <c r="T28" s="72" t="e">
        <f>IF(N28&lt;'TEST MARKS '!$D$160,"N","Y")</f>
        <v>#DIV/0!</v>
      </c>
      <c r="U28" s="72" t="e">
        <f>IF(O28&lt;'TEST MARKS '!$D$160,"N","Y")</f>
        <v>#DIV/0!</v>
      </c>
    </row>
    <row r="29" spans="1:21">
      <c r="A29" s="39">
        <f>'TEST MARKS '!A30</f>
        <v>21</v>
      </c>
      <c r="B29" s="39" t="str">
        <f>'TEST MARKS '!B30</f>
        <v>BINDU B</v>
      </c>
      <c r="C29" s="39" t="str">
        <f>'TEST MARKS '!C30</f>
        <v>1SG15EC021</v>
      </c>
      <c r="D29" s="39">
        <f>'TEST MARKS '!J30</f>
        <v>0</v>
      </c>
      <c r="E29" s="39">
        <f>'TEST MARKS '!K30</f>
        <v>0</v>
      </c>
      <c r="F29" s="39">
        <f>'TEST MARKS '!L30</f>
        <v>0</v>
      </c>
      <c r="G29" s="39">
        <f>'TEST MARKS '!M30</f>
        <v>0</v>
      </c>
      <c r="H29" s="39">
        <f>'TEST MARKS '!N30</f>
        <v>0</v>
      </c>
      <c r="I29" s="39">
        <f>'TEST MARKS '!O30</f>
        <v>0</v>
      </c>
      <c r="J29" s="72" t="e">
        <f>D29/'TEST MARKS '!$J$155*100</f>
        <v>#DIV/0!</v>
      </c>
      <c r="K29" s="72" t="e">
        <f>E29/'TEST MARKS '!$K$155*100</f>
        <v>#DIV/0!</v>
      </c>
      <c r="L29" s="72" t="e">
        <f>F29/'TEST MARKS '!$L$155*100</f>
        <v>#DIV/0!</v>
      </c>
      <c r="M29" s="72" t="e">
        <f>G29/'TEST MARKS '!$M$155*100</f>
        <v>#DIV/0!</v>
      </c>
      <c r="N29" s="72" t="e">
        <f>H29/'TEST MARKS '!$N$155*100</f>
        <v>#DIV/0!</v>
      </c>
      <c r="O29" s="72" t="e">
        <f>I29/'TEST MARKS '!$O$155*100</f>
        <v>#DIV/0!</v>
      </c>
      <c r="P29" s="72" t="e">
        <f>IF(J29&lt;'TEST MARKS '!$D$160,"N","Y")</f>
        <v>#DIV/0!</v>
      </c>
      <c r="Q29" s="72" t="e">
        <f>IF(K29&lt;'TEST MARKS '!$D$160,"N","Y")</f>
        <v>#DIV/0!</v>
      </c>
      <c r="R29" s="72" t="e">
        <f>IF(L29&lt;'TEST MARKS '!$D$160,"N","Y")</f>
        <v>#DIV/0!</v>
      </c>
      <c r="S29" s="72" t="e">
        <f>IF(M29&lt;'TEST MARKS '!$D$160,"N","Y")</f>
        <v>#DIV/0!</v>
      </c>
      <c r="T29" s="72" t="e">
        <f>IF(N29&lt;'TEST MARKS '!$D$160,"N","Y")</f>
        <v>#DIV/0!</v>
      </c>
      <c r="U29" s="72" t="e">
        <f>IF(O29&lt;'TEST MARKS '!$D$160,"N","Y")</f>
        <v>#DIV/0!</v>
      </c>
    </row>
    <row r="30" spans="1:21">
      <c r="A30" s="39">
        <f>'TEST MARKS '!A31</f>
        <v>22</v>
      </c>
      <c r="B30" s="39" t="str">
        <f>'TEST MARKS '!B31</f>
        <v>BIPUL KUMAR</v>
      </c>
      <c r="C30" s="39" t="str">
        <f>'TEST MARKS '!C31</f>
        <v>1SG15EC022</v>
      </c>
      <c r="D30" s="39">
        <f>'TEST MARKS '!J31</f>
        <v>0</v>
      </c>
      <c r="E30" s="39">
        <f>'TEST MARKS '!K31</f>
        <v>0</v>
      </c>
      <c r="F30" s="39">
        <f>'TEST MARKS '!L31</f>
        <v>0</v>
      </c>
      <c r="G30" s="39">
        <f>'TEST MARKS '!M31</f>
        <v>0</v>
      </c>
      <c r="H30" s="39">
        <f>'TEST MARKS '!N31</f>
        <v>0</v>
      </c>
      <c r="I30" s="39">
        <f>'TEST MARKS '!O31</f>
        <v>0</v>
      </c>
      <c r="J30" s="72" t="e">
        <f>D30/'TEST MARKS '!$J$155*100</f>
        <v>#DIV/0!</v>
      </c>
      <c r="K30" s="72" t="e">
        <f>E30/'TEST MARKS '!$K$155*100</f>
        <v>#DIV/0!</v>
      </c>
      <c r="L30" s="72" t="e">
        <f>F30/'TEST MARKS '!$L$155*100</f>
        <v>#DIV/0!</v>
      </c>
      <c r="M30" s="72" t="e">
        <f>G30/'TEST MARKS '!$M$155*100</f>
        <v>#DIV/0!</v>
      </c>
      <c r="N30" s="72" t="e">
        <f>H30/'TEST MARKS '!$N$155*100</f>
        <v>#DIV/0!</v>
      </c>
      <c r="O30" s="72" t="e">
        <f>I30/'TEST MARKS '!$O$155*100</f>
        <v>#DIV/0!</v>
      </c>
      <c r="P30" s="72" t="e">
        <f>IF(J30&lt;'TEST MARKS '!$D$160,"N","Y")</f>
        <v>#DIV/0!</v>
      </c>
      <c r="Q30" s="72" t="e">
        <f>IF(K30&lt;'TEST MARKS '!$D$160,"N","Y")</f>
        <v>#DIV/0!</v>
      </c>
      <c r="R30" s="72" t="e">
        <f>IF(L30&lt;'TEST MARKS '!$D$160,"N","Y")</f>
        <v>#DIV/0!</v>
      </c>
      <c r="S30" s="72" t="e">
        <f>IF(M30&lt;'TEST MARKS '!$D$160,"N","Y")</f>
        <v>#DIV/0!</v>
      </c>
      <c r="T30" s="72" t="e">
        <f>IF(N30&lt;'TEST MARKS '!$D$160,"N","Y")</f>
        <v>#DIV/0!</v>
      </c>
      <c r="U30" s="72" t="e">
        <f>IF(O30&lt;'TEST MARKS '!$D$160,"N","Y")</f>
        <v>#DIV/0!</v>
      </c>
    </row>
    <row r="31" spans="1:21">
      <c r="A31" s="39">
        <f>'TEST MARKS '!A32</f>
        <v>23</v>
      </c>
      <c r="B31" s="39" t="str">
        <f>'TEST MARKS '!B32</f>
        <v>C S ADITH KIRAN</v>
      </c>
      <c r="C31" s="39" t="str">
        <f>'TEST MARKS '!C32</f>
        <v>1SG15EC023</v>
      </c>
      <c r="D31" s="39">
        <f>'TEST MARKS '!J32</f>
        <v>0</v>
      </c>
      <c r="E31" s="39">
        <f>'TEST MARKS '!K32</f>
        <v>0</v>
      </c>
      <c r="F31" s="39">
        <f>'TEST MARKS '!L32</f>
        <v>0</v>
      </c>
      <c r="G31" s="39">
        <f>'TEST MARKS '!M32</f>
        <v>0</v>
      </c>
      <c r="H31" s="39">
        <f>'TEST MARKS '!N32</f>
        <v>0</v>
      </c>
      <c r="I31" s="39">
        <f>'TEST MARKS '!O32</f>
        <v>0</v>
      </c>
      <c r="J31" s="72" t="e">
        <f>D31/'TEST MARKS '!$J$155*100</f>
        <v>#DIV/0!</v>
      </c>
      <c r="K31" s="72" t="e">
        <f>E31/'TEST MARKS '!$K$155*100</f>
        <v>#DIV/0!</v>
      </c>
      <c r="L31" s="72" t="e">
        <f>F31/'TEST MARKS '!$L$155*100</f>
        <v>#DIV/0!</v>
      </c>
      <c r="M31" s="72" t="e">
        <f>G31/'TEST MARKS '!$M$155*100</f>
        <v>#DIV/0!</v>
      </c>
      <c r="N31" s="72" t="e">
        <f>H31/'TEST MARKS '!$N$155*100</f>
        <v>#DIV/0!</v>
      </c>
      <c r="O31" s="72" t="e">
        <f>I31/'TEST MARKS '!$O$155*100</f>
        <v>#DIV/0!</v>
      </c>
      <c r="P31" s="72" t="e">
        <f>IF(J31&lt;'TEST MARKS '!$D$160,"N","Y")</f>
        <v>#DIV/0!</v>
      </c>
      <c r="Q31" s="72" t="e">
        <f>IF(K31&lt;'TEST MARKS '!$D$160,"N","Y")</f>
        <v>#DIV/0!</v>
      </c>
      <c r="R31" s="72" t="e">
        <f>IF(L31&lt;'TEST MARKS '!$D$160,"N","Y")</f>
        <v>#DIV/0!</v>
      </c>
      <c r="S31" s="72" t="e">
        <f>IF(M31&lt;'TEST MARKS '!$D$160,"N","Y")</f>
        <v>#DIV/0!</v>
      </c>
      <c r="T31" s="72" t="e">
        <f>IF(N31&lt;'TEST MARKS '!$D$160,"N","Y")</f>
        <v>#DIV/0!</v>
      </c>
      <c r="U31" s="72" t="e">
        <f>IF(O31&lt;'TEST MARKS '!$D$160,"N","Y")</f>
        <v>#DIV/0!</v>
      </c>
    </row>
    <row r="32" spans="1:21">
      <c r="A32" s="39">
        <f>'TEST MARKS '!A33</f>
        <v>24</v>
      </c>
      <c r="B32" s="39" t="str">
        <f>'TEST MARKS '!B33</f>
        <v>CHANDANA D L</v>
      </c>
      <c r="C32" s="39" t="str">
        <f>'TEST MARKS '!C33</f>
        <v>1SG15EC024</v>
      </c>
      <c r="D32" s="39">
        <f>'TEST MARKS '!J33</f>
        <v>0</v>
      </c>
      <c r="E32" s="39">
        <f>'TEST MARKS '!K33</f>
        <v>0</v>
      </c>
      <c r="F32" s="39">
        <f>'TEST MARKS '!L33</f>
        <v>0</v>
      </c>
      <c r="G32" s="39">
        <f>'TEST MARKS '!M33</f>
        <v>0</v>
      </c>
      <c r="H32" s="39">
        <f>'TEST MARKS '!N33</f>
        <v>0</v>
      </c>
      <c r="I32" s="39">
        <f>'TEST MARKS '!O33</f>
        <v>0</v>
      </c>
      <c r="J32" s="72" t="e">
        <f>D32/'TEST MARKS '!$J$155*100</f>
        <v>#DIV/0!</v>
      </c>
      <c r="K32" s="72" t="e">
        <f>E32/'TEST MARKS '!$K$155*100</f>
        <v>#DIV/0!</v>
      </c>
      <c r="L32" s="72" t="e">
        <f>F32/'TEST MARKS '!$L$155*100</f>
        <v>#DIV/0!</v>
      </c>
      <c r="M32" s="72" t="e">
        <f>G32/'TEST MARKS '!$M$155*100</f>
        <v>#DIV/0!</v>
      </c>
      <c r="N32" s="72" t="e">
        <f>H32/'TEST MARKS '!$N$155*100</f>
        <v>#DIV/0!</v>
      </c>
      <c r="O32" s="72" t="e">
        <f>I32/'TEST MARKS '!$O$155*100</f>
        <v>#DIV/0!</v>
      </c>
      <c r="P32" s="72" t="e">
        <f>IF(J32&lt;'TEST MARKS '!$D$160,"N","Y")</f>
        <v>#DIV/0!</v>
      </c>
      <c r="Q32" s="72" t="e">
        <f>IF(K32&lt;'TEST MARKS '!$D$160,"N","Y")</f>
        <v>#DIV/0!</v>
      </c>
      <c r="R32" s="72" t="e">
        <f>IF(L32&lt;'TEST MARKS '!$D$160,"N","Y")</f>
        <v>#DIV/0!</v>
      </c>
      <c r="S32" s="72" t="e">
        <f>IF(M32&lt;'TEST MARKS '!$D$160,"N","Y")</f>
        <v>#DIV/0!</v>
      </c>
      <c r="T32" s="72" t="e">
        <f>IF(N32&lt;'TEST MARKS '!$D$160,"N","Y")</f>
        <v>#DIV/0!</v>
      </c>
      <c r="U32" s="72" t="e">
        <f>IF(O32&lt;'TEST MARKS '!$D$160,"N","Y")</f>
        <v>#DIV/0!</v>
      </c>
    </row>
    <row r="33" spans="1:21">
      <c r="A33" s="39">
        <f>'TEST MARKS '!A34</f>
        <v>25</v>
      </c>
      <c r="B33" s="39" t="str">
        <f>'TEST MARKS '!B34</f>
        <v>CHANNA BASAVA</v>
      </c>
      <c r="C33" s="39" t="str">
        <f>'TEST MARKS '!C34</f>
        <v>1SG15EC025</v>
      </c>
      <c r="D33" s="39">
        <f>'TEST MARKS '!J34</f>
        <v>0</v>
      </c>
      <c r="E33" s="39">
        <f>'TEST MARKS '!K34</f>
        <v>0</v>
      </c>
      <c r="F33" s="39">
        <f>'TEST MARKS '!L34</f>
        <v>0</v>
      </c>
      <c r="G33" s="39">
        <f>'TEST MARKS '!M34</f>
        <v>0</v>
      </c>
      <c r="H33" s="39">
        <f>'TEST MARKS '!N34</f>
        <v>0</v>
      </c>
      <c r="I33" s="39">
        <f>'TEST MARKS '!O34</f>
        <v>0</v>
      </c>
      <c r="J33" s="72" t="e">
        <f>D33/'TEST MARKS '!$J$155*100</f>
        <v>#DIV/0!</v>
      </c>
      <c r="K33" s="72" t="e">
        <f>E33/'TEST MARKS '!$K$155*100</f>
        <v>#DIV/0!</v>
      </c>
      <c r="L33" s="72" t="e">
        <f>F33/'TEST MARKS '!$L$155*100</f>
        <v>#DIV/0!</v>
      </c>
      <c r="M33" s="72" t="e">
        <f>G33/'TEST MARKS '!$M$155*100</f>
        <v>#DIV/0!</v>
      </c>
      <c r="N33" s="72" t="e">
        <f>H33/'TEST MARKS '!$N$155*100</f>
        <v>#DIV/0!</v>
      </c>
      <c r="O33" s="72" t="e">
        <f>I33/'TEST MARKS '!$O$155*100</f>
        <v>#DIV/0!</v>
      </c>
      <c r="P33" s="72" t="e">
        <f>IF(J33&lt;'TEST MARKS '!$D$160,"N","Y")</f>
        <v>#DIV/0!</v>
      </c>
      <c r="Q33" s="72" t="e">
        <f>IF(K33&lt;'TEST MARKS '!$D$160,"N","Y")</f>
        <v>#DIV/0!</v>
      </c>
      <c r="R33" s="72" t="e">
        <f>IF(L33&lt;'TEST MARKS '!$D$160,"N","Y")</f>
        <v>#DIV/0!</v>
      </c>
      <c r="S33" s="72" t="e">
        <f>IF(M33&lt;'TEST MARKS '!$D$160,"N","Y")</f>
        <v>#DIV/0!</v>
      </c>
      <c r="T33" s="72" t="e">
        <f>IF(N33&lt;'TEST MARKS '!$D$160,"N","Y")</f>
        <v>#DIV/0!</v>
      </c>
      <c r="U33" s="72" t="e">
        <f>IF(O33&lt;'TEST MARKS '!$D$160,"N","Y")</f>
        <v>#DIV/0!</v>
      </c>
    </row>
    <row r="34" spans="1:21">
      <c r="A34" s="39">
        <f>'TEST MARKS '!A35</f>
        <v>26</v>
      </c>
      <c r="B34" s="39" t="str">
        <f>'TEST MARKS '!B35</f>
        <v>CHARITHA B M</v>
      </c>
      <c r="C34" s="39" t="str">
        <f>'TEST MARKS '!C35</f>
        <v>1SG15EC026</v>
      </c>
      <c r="D34" s="39">
        <f>'TEST MARKS '!J35</f>
        <v>0</v>
      </c>
      <c r="E34" s="39">
        <f>'TEST MARKS '!K35</f>
        <v>0</v>
      </c>
      <c r="F34" s="39">
        <f>'TEST MARKS '!L35</f>
        <v>0</v>
      </c>
      <c r="G34" s="39">
        <f>'TEST MARKS '!M35</f>
        <v>0</v>
      </c>
      <c r="H34" s="39">
        <f>'TEST MARKS '!N35</f>
        <v>0</v>
      </c>
      <c r="I34" s="39">
        <f>'TEST MARKS '!O35</f>
        <v>0</v>
      </c>
      <c r="J34" s="72" t="e">
        <f>D34/'TEST MARKS '!$J$155*100</f>
        <v>#DIV/0!</v>
      </c>
      <c r="K34" s="72" t="e">
        <f>E34/'TEST MARKS '!$K$155*100</f>
        <v>#DIV/0!</v>
      </c>
      <c r="L34" s="72" t="e">
        <f>F34/'TEST MARKS '!$L$155*100</f>
        <v>#DIV/0!</v>
      </c>
      <c r="M34" s="72" t="e">
        <f>G34/'TEST MARKS '!$M$155*100</f>
        <v>#DIV/0!</v>
      </c>
      <c r="N34" s="72" t="e">
        <f>H34/'TEST MARKS '!$N$155*100</f>
        <v>#DIV/0!</v>
      </c>
      <c r="O34" s="72" t="e">
        <f>I34/'TEST MARKS '!$O$155*100</f>
        <v>#DIV/0!</v>
      </c>
      <c r="P34" s="72" t="e">
        <f>IF(J34&lt;'TEST MARKS '!$D$160,"N","Y")</f>
        <v>#DIV/0!</v>
      </c>
      <c r="Q34" s="72" t="e">
        <f>IF(K34&lt;'TEST MARKS '!$D$160,"N","Y")</f>
        <v>#DIV/0!</v>
      </c>
      <c r="R34" s="72" t="e">
        <f>IF(L34&lt;'TEST MARKS '!$D$160,"N","Y")</f>
        <v>#DIV/0!</v>
      </c>
      <c r="S34" s="72" t="e">
        <f>IF(M34&lt;'TEST MARKS '!$D$160,"N","Y")</f>
        <v>#DIV/0!</v>
      </c>
      <c r="T34" s="72" t="e">
        <f>IF(N34&lt;'TEST MARKS '!$D$160,"N","Y")</f>
        <v>#DIV/0!</v>
      </c>
      <c r="U34" s="72" t="e">
        <f>IF(O34&lt;'TEST MARKS '!$D$160,"N","Y")</f>
        <v>#DIV/0!</v>
      </c>
    </row>
    <row r="35" spans="1:21">
      <c r="A35" s="39">
        <f>'TEST MARKS '!A36</f>
        <v>27</v>
      </c>
      <c r="B35" s="39" t="str">
        <f>'TEST MARKS '!B36</f>
        <v>CHIRAG S</v>
      </c>
      <c r="C35" s="39" t="str">
        <f>'TEST MARKS '!C36</f>
        <v>1SG15EC027</v>
      </c>
      <c r="D35" s="39">
        <f>'TEST MARKS '!J36</f>
        <v>0</v>
      </c>
      <c r="E35" s="39">
        <f>'TEST MARKS '!K36</f>
        <v>0</v>
      </c>
      <c r="F35" s="39">
        <f>'TEST MARKS '!L36</f>
        <v>0</v>
      </c>
      <c r="G35" s="39">
        <f>'TEST MARKS '!M36</f>
        <v>0</v>
      </c>
      <c r="H35" s="39">
        <f>'TEST MARKS '!N36</f>
        <v>0</v>
      </c>
      <c r="I35" s="39">
        <f>'TEST MARKS '!O36</f>
        <v>0</v>
      </c>
      <c r="J35" s="72" t="e">
        <f>D35/'TEST MARKS '!$J$155*100</f>
        <v>#DIV/0!</v>
      </c>
      <c r="K35" s="72" t="e">
        <f>E35/'TEST MARKS '!$K$155*100</f>
        <v>#DIV/0!</v>
      </c>
      <c r="L35" s="72" t="e">
        <f>F35/'TEST MARKS '!$L$155*100</f>
        <v>#DIV/0!</v>
      </c>
      <c r="M35" s="72" t="e">
        <f>G35/'TEST MARKS '!$M$155*100</f>
        <v>#DIV/0!</v>
      </c>
      <c r="N35" s="72" t="e">
        <f>H35/'TEST MARKS '!$N$155*100</f>
        <v>#DIV/0!</v>
      </c>
      <c r="O35" s="72" t="e">
        <f>I35/'TEST MARKS '!$O$155*100</f>
        <v>#DIV/0!</v>
      </c>
      <c r="P35" s="72" t="e">
        <f>IF(J35&lt;'TEST MARKS '!$D$160,"N","Y")</f>
        <v>#DIV/0!</v>
      </c>
      <c r="Q35" s="72" t="e">
        <f>IF(K35&lt;'TEST MARKS '!$D$160,"N","Y")</f>
        <v>#DIV/0!</v>
      </c>
      <c r="R35" s="72" t="e">
        <f>IF(L35&lt;'TEST MARKS '!$D$160,"N","Y")</f>
        <v>#DIV/0!</v>
      </c>
      <c r="S35" s="72" t="e">
        <f>IF(M35&lt;'TEST MARKS '!$D$160,"N","Y")</f>
        <v>#DIV/0!</v>
      </c>
      <c r="T35" s="72" t="e">
        <f>IF(N35&lt;'TEST MARKS '!$D$160,"N","Y")</f>
        <v>#DIV/0!</v>
      </c>
      <c r="U35" s="72" t="e">
        <f>IF(O35&lt;'TEST MARKS '!$D$160,"N","Y")</f>
        <v>#DIV/0!</v>
      </c>
    </row>
    <row r="36" spans="1:21">
      <c r="A36" s="39">
        <f>'TEST MARKS '!A37</f>
        <v>28</v>
      </c>
      <c r="B36" s="39" t="str">
        <f>'TEST MARKS '!B37</f>
        <v>CHITHRA K</v>
      </c>
      <c r="C36" s="39" t="str">
        <f>'TEST MARKS '!C37</f>
        <v>1SG15EC028</v>
      </c>
      <c r="D36" s="39">
        <f>'TEST MARKS '!J37</f>
        <v>0</v>
      </c>
      <c r="E36" s="39">
        <f>'TEST MARKS '!K37</f>
        <v>0</v>
      </c>
      <c r="F36" s="39">
        <f>'TEST MARKS '!L37</f>
        <v>0</v>
      </c>
      <c r="G36" s="39">
        <f>'TEST MARKS '!M37</f>
        <v>0</v>
      </c>
      <c r="H36" s="39">
        <f>'TEST MARKS '!N37</f>
        <v>0</v>
      </c>
      <c r="I36" s="39">
        <f>'TEST MARKS '!O37</f>
        <v>0</v>
      </c>
      <c r="J36" s="72" t="e">
        <f>D36/'TEST MARKS '!$J$155*100</f>
        <v>#DIV/0!</v>
      </c>
      <c r="K36" s="72" t="e">
        <f>E36/'TEST MARKS '!$K$155*100</f>
        <v>#DIV/0!</v>
      </c>
      <c r="L36" s="72" t="e">
        <f>F36/'TEST MARKS '!$L$155*100</f>
        <v>#DIV/0!</v>
      </c>
      <c r="M36" s="72" t="e">
        <f>G36/'TEST MARKS '!$M$155*100</f>
        <v>#DIV/0!</v>
      </c>
      <c r="N36" s="72" t="e">
        <f>H36/'TEST MARKS '!$N$155*100</f>
        <v>#DIV/0!</v>
      </c>
      <c r="O36" s="72" t="e">
        <f>I36/'TEST MARKS '!$O$155*100</f>
        <v>#DIV/0!</v>
      </c>
      <c r="P36" s="72" t="e">
        <f>IF(J36&lt;'TEST MARKS '!$D$160,"N","Y")</f>
        <v>#DIV/0!</v>
      </c>
      <c r="Q36" s="72" t="e">
        <f>IF(K36&lt;'TEST MARKS '!$D$160,"N","Y")</f>
        <v>#DIV/0!</v>
      </c>
      <c r="R36" s="72" t="e">
        <f>IF(L36&lt;'TEST MARKS '!$D$160,"N","Y")</f>
        <v>#DIV/0!</v>
      </c>
      <c r="S36" s="72" t="e">
        <f>IF(M36&lt;'TEST MARKS '!$D$160,"N","Y")</f>
        <v>#DIV/0!</v>
      </c>
      <c r="T36" s="72" t="e">
        <f>IF(N36&lt;'TEST MARKS '!$D$160,"N","Y")</f>
        <v>#DIV/0!</v>
      </c>
      <c r="U36" s="72" t="e">
        <f>IF(O36&lt;'TEST MARKS '!$D$160,"N","Y")</f>
        <v>#DIV/0!</v>
      </c>
    </row>
    <row r="37" spans="1:21">
      <c r="A37" s="39">
        <f>'TEST MARKS '!A38</f>
        <v>29</v>
      </c>
      <c r="B37" s="39" t="str">
        <f>'TEST MARKS '!B38</f>
        <v>DARSHAN C</v>
      </c>
      <c r="C37" s="39" t="str">
        <f>'TEST MARKS '!C38</f>
        <v>1SG15EC029</v>
      </c>
      <c r="D37" s="39">
        <f>'TEST MARKS '!J38</f>
        <v>0</v>
      </c>
      <c r="E37" s="39">
        <f>'TEST MARKS '!K38</f>
        <v>0</v>
      </c>
      <c r="F37" s="39">
        <f>'TEST MARKS '!L38</f>
        <v>0</v>
      </c>
      <c r="G37" s="39">
        <f>'TEST MARKS '!M38</f>
        <v>0</v>
      </c>
      <c r="H37" s="39">
        <f>'TEST MARKS '!N38</f>
        <v>0</v>
      </c>
      <c r="I37" s="39">
        <f>'TEST MARKS '!O38</f>
        <v>0</v>
      </c>
      <c r="J37" s="72" t="e">
        <f>D37/'TEST MARKS '!$J$155*100</f>
        <v>#DIV/0!</v>
      </c>
      <c r="K37" s="72" t="e">
        <f>E37/'TEST MARKS '!$K$155*100</f>
        <v>#DIV/0!</v>
      </c>
      <c r="L37" s="72" t="e">
        <f>F37/'TEST MARKS '!$L$155*100</f>
        <v>#DIV/0!</v>
      </c>
      <c r="M37" s="72" t="e">
        <f>G37/'TEST MARKS '!$M$155*100</f>
        <v>#DIV/0!</v>
      </c>
      <c r="N37" s="72" t="e">
        <f>H37/'TEST MARKS '!$N$155*100</f>
        <v>#DIV/0!</v>
      </c>
      <c r="O37" s="72" t="e">
        <f>I37/'TEST MARKS '!$O$155*100</f>
        <v>#DIV/0!</v>
      </c>
      <c r="P37" s="72" t="e">
        <f>IF(J37&lt;'TEST MARKS '!$D$160,"N","Y")</f>
        <v>#DIV/0!</v>
      </c>
      <c r="Q37" s="72" t="e">
        <f>IF(K37&lt;'TEST MARKS '!$D$160,"N","Y")</f>
        <v>#DIV/0!</v>
      </c>
      <c r="R37" s="72" t="e">
        <f>IF(L37&lt;'TEST MARKS '!$D$160,"N","Y")</f>
        <v>#DIV/0!</v>
      </c>
      <c r="S37" s="72" t="e">
        <f>IF(M37&lt;'TEST MARKS '!$D$160,"N","Y")</f>
        <v>#DIV/0!</v>
      </c>
      <c r="T37" s="72" t="e">
        <f>IF(N37&lt;'TEST MARKS '!$D$160,"N","Y")</f>
        <v>#DIV/0!</v>
      </c>
      <c r="U37" s="72" t="e">
        <f>IF(O37&lt;'TEST MARKS '!$D$160,"N","Y")</f>
        <v>#DIV/0!</v>
      </c>
    </row>
    <row r="38" spans="1:21">
      <c r="A38" s="39">
        <f>'TEST MARKS '!A39</f>
        <v>30</v>
      </c>
      <c r="B38" s="39" t="str">
        <f>'TEST MARKS '!B39</f>
        <v>DHARMKIRTI KUMAR</v>
      </c>
      <c r="C38" s="39" t="str">
        <f>'TEST MARKS '!C39</f>
        <v>1SG15EC030</v>
      </c>
      <c r="D38" s="39">
        <f>'TEST MARKS '!J39</f>
        <v>0</v>
      </c>
      <c r="E38" s="39">
        <f>'TEST MARKS '!K39</f>
        <v>0</v>
      </c>
      <c r="F38" s="39">
        <f>'TEST MARKS '!L39</f>
        <v>0</v>
      </c>
      <c r="G38" s="39">
        <f>'TEST MARKS '!M39</f>
        <v>0</v>
      </c>
      <c r="H38" s="39">
        <f>'TEST MARKS '!N39</f>
        <v>0</v>
      </c>
      <c r="I38" s="39">
        <f>'TEST MARKS '!O39</f>
        <v>0</v>
      </c>
      <c r="J38" s="72" t="e">
        <f>D38/'TEST MARKS '!$J$155*100</f>
        <v>#DIV/0!</v>
      </c>
      <c r="K38" s="72" t="e">
        <f>E38/'TEST MARKS '!$K$155*100</f>
        <v>#DIV/0!</v>
      </c>
      <c r="L38" s="72" t="e">
        <f>F38/'TEST MARKS '!$L$155*100</f>
        <v>#DIV/0!</v>
      </c>
      <c r="M38" s="72" t="e">
        <f>G38/'TEST MARKS '!$M$155*100</f>
        <v>#DIV/0!</v>
      </c>
      <c r="N38" s="72" t="e">
        <f>H38/'TEST MARKS '!$N$155*100</f>
        <v>#DIV/0!</v>
      </c>
      <c r="O38" s="72" t="e">
        <f>I38/'TEST MARKS '!$O$155*100</f>
        <v>#DIV/0!</v>
      </c>
      <c r="P38" s="72" t="e">
        <f>IF(J38&lt;'TEST MARKS '!$D$160,"N","Y")</f>
        <v>#DIV/0!</v>
      </c>
      <c r="Q38" s="72" t="e">
        <f>IF(K38&lt;'TEST MARKS '!$D$160,"N","Y")</f>
        <v>#DIV/0!</v>
      </c>
      <c r="R38" s="72" t="e">
        <f>IF(L38&lt;'TEST MARKS '!$D$160,"N","Y")</f>
        <v>#DIV/0!</v>
      </c>
      <c r="S38" s="72" t="e">
        <f>IF(M38&lt;'TEST MARKS '!$D$160,"N","Y")</f>
        <v>#DIV/0!</v>
      </c>
      <c r="T38" s="72" t="e">
        <f>IF(N38&lt;'TEST MARKS '!$D$160,"N","Y")</f>
        <v>#DIV/0!</v>
      </c>
      <c r="U38" s="72" t="e">
        <f>IF(O38&lt;'TEST MARKS '!$D$160,"N","Y")</f>
        <v>#DIV/0!</v>
      </c>
    </row>
    <row r="39" spans="1:21">
      <c r="A39" s="39">
        <f>'TEST MARKS '!A40</f>
        <v>31</v>
      </c>
      <c r="B39" s="39" t="str">
        <f>'TEST MARKS '!B40</f>
        <v>DILIP.V</v>
      </c>
      <c r="C39" s="39" t="str">
        <f>'TEST MARKS '!C40</f>
        <v>1SG15EC031</v>
      </c>
      <c r="D39" s="39">
        <f>'TEST MARKS '!J40</f>
        <v>0</v>
      </c>
      <c r="E39" s="39">
        <f>'TEST MARKS '!K40</f>
        <v>0</v>
      </c>
      <c r="F39" s="39">
        <f>'TEST MARKS '!L40</f>
        <v>0</v>
      </c>
      <c r="G39" s="39">
        <f>'TEST MARKS '!M40</f>
        <v>0</v>
      </c>
      <c r="H39" s="39">
        <f>'TEST MARKS '!N40</f>
        <v>0</v>
      </c>
      <c r="I39" s="39">
        <f>'TEST MARKS '!O40</f>
        <v>0</v>
      </c>
      <c r="J39" s="72" t="e">
        <f>D39/'TEST MARKS '!$J$155*100</f>
        <v>#DIV/0!</v>
      </c>
      <c r="K39" s="72" t="e">
        <f>E39/'TEST MARKS '!$K$155*100</f>
        <v>#DIV/0!</v>
      </c>
      <c r="L39" s="72" t="e">
        <f>F39/'TEST MARKS '!$L$155*100</f>
        <v>#DIV/0!</v>
      </c>
      <c r="M39" s="72" t="e">
        <f>G39/'TEST MARKS '!$M$155*100</f>
        <v>#DIV/0!</v>
      </c>
      <c r="N39" s="72" t="e">
        <f>H39/'TEST MARKS '!$N$155*100</f>
        <v>#DIV/0!</v>
      </c>
      <c r="O39" s="72" t="e">
        <f>I39/'TEST MARKS '!$O$155*100</f>
        <v>#DIV/0!</v>
      </c>
      <c r="P39" s="72" t="e">
        <f>IF(J39&lt;'TEST MARKS '!$D$160,"N","Y")</f>
        <v>#DIV/0!</v>
      </c>
      <c r="Q39" s="72" t="e">
        <f>IF(K39&lt;'TEST MARKS '!$D$160,"N","Y")</f>
        <v>#DIV/0!</v>
      </c>
      <c r="R39" s="72" t="e">
        <f>IF(L39&lt;'TEST MARKS '!$D$160,"N","Y")</f>
        <v>#DIV/0!</v>
      </c>
      <c r="S39" s="72" t="e">
        <f>IF(M39&lt;'TEST MARKS '!$D$160,"N","Y")</f>
        <v>#DIV/0!</v>
      </c>
      <c r="T39" s="72" t="e">
        <f>IF(N39&lt;'TEST MARKS '!$D$160,"N","Y")</f>
        <v>#DIV/0!</v>
      </c>
      <c r="U39" s="72" t="e">
        <f>IF(O39&lt;'TEST MARKS '!$D$160,"N","Y")</f>
        <v>#DIV/0!</v>
      </c>
    </row>
    <row r="40" spans="1:21">
      <c r="A40" s="39">
        <f>'TEST MARKS '!A41</f>
        <v>32</v>
      </c>
      <c r="B40" s="39" t="str">
        <f>'TEST MARKS '!B41</f>
        <v>DIVYA B</v>
      </c>
      <c r="C40" s="39" t="str">
        <f>'TEST MARKS '!C41</f>
        <v>1SG15EC032</v>
      </c>
      <c r="D40" s="39">
        <f>'TEST MARKS '!J41</f>
        <v>0</v>
      </c>
      <c r="E40" s="39">
        <f>'TEST MARKS '!K41</f>
        <v>0</v>
      </c>
      <c r="F40" s="39">
        <f>'TEST MARKS '!L41</f>
        <v>0</v>
      </c>
      <c r="G40" s="39">
        <f>'TEST MARKS '!M41</f>
        <v>0</v>
      </c>
      <c r="H40" s="39">
        <f>'TEST MARKS '!N41</f>
        <v>0</v>
      </c>
      <c r="I40" s="39">
        <f>'TEST MARKS '!O41</f>
        <v>0</v>
      </c>
      <c r="J40" s="72" t="e">
        <f>D40/'TEST MARKS '!$J$155*100</f>
        <v>#DIV/0!</v>
      </c>
      <c r="K40" s="72" t="e">
        <f>E40/'TEST MARKS '!$K$155*100</f>
        <v>#DIV/0!</v>
      </c>
      <c r="L40" s="72" t="e">
        <f>F40/'TEST MARKS '!$L$155*100</f>
        <v>#DIV/0!</v>
      </c>
      <c r="M40" s="72" t="e">
        <f>G40/'TEST MARKS '!$M$155*100</f>
        <v>#DIV/0!</v>
      </c>
      <c r="N40" s="72" t="e">
        <f>H40/'TEST MARKS '!$N$155*100</f>
        <v>#DIV/0!</v>
      </c>
      <c r="O40" s="72" t="e">
        <f>I40/'TEST MARKS '!$O$155*100</f>
        <v>#DIV/0!</v>
      </c>
      <c r="P40" s="72" t="e">
        <f>IF(J40&lt;'TEST MARKS '!$D$160,"N","Y")</f>
        <v>#DIV/0!</v>
      </c>
      <c r="Q40" s="72" t="e">
        <f>IF(K40&lt;'TEST MARKS '!$D$160,"N","Y")</f>
        <v>#DIV/0!</v>
      </c>
      <c r="R40" s="72" t="e">
        <f>IF(L40&lt;'TEST MARKS '!$D$160,"N","Y")</f>
        <v>#DIV/0!</v>
      </c>
      <c r="S40" s="72" t="e">
        <f>IF(M40&lt;'TEST MARKS '!$D$160,"N","Y")</f>
        <v>#DIV/0!</v>
      </c>
      <c r="T40" s="72" t="e">
        <f>IF(N40&lt;'TEST MARKS '!$D$160,"N","Y")</f>
        <v>#DIV/0!</v>
      </c>
      <c r="U40" s="72" t="e">
        <f>IF(O40&lt;'TEST MARKS '!$D$160,"N","Y")</f>
        <v>#DIV/0!</v>
      </c>
    </row>
    <row r="41" spans="1:21">
      <c r="A41" s="39">
        <f>'TEST MARKS '!A42</f>
        <v>33</v>
      </c>
      <c r="B41" s="39" t="str">
        <f>'TEST MARKS '!B42</f>
        <v>DIVYA R</v>
      </c>
      <c r="C41" s="39" t="str">
        <f>'TEST MARKS '!C42</f>
        <v>1SG15EC033</v>
      </c>
      <c r="D41" s="39">
        <f>'TEST MARKS '!J42</f>
        <v>0</v>
      </c>
      <c r="E41" s="39">
        <f>'TEST MARKS '!K42</f>
        <v>0</v>
      </c>
      <c r="F41" s="39">
        <f>'TEST MARKS '!L42</f>
        <v>0</v>
      </c>
      <c r="G41" s="39">
        <f>'TEST MARKS '!M42</f>
        <v>0</v>
      </c>
      <c r="H41" s="39">
        <f>'TEST MARKS '!N42</f>
        <v>0</v>
      </c>
      <c r="I41" s="39">
        <f>'TEST MARKS '!O42</f>
        <v>0</v>
      </c>
      <c r="J41" s="72" t="e">
        <f>D41/'TEST MARKS '!$J$155*100</f>
        <v>#DIV/0!</v>
      </c>
      <c r="K41" s="72" t="e">
        <f>E41/'TEST MARKS '!$K$155*100</f>
        <v>#DIV/0!</v>
      </c>
      <c r="L41" s="72" t="e">
        <f>F41/'TEST MARKS '!$L$155*100</f>
        <v>#DIV/0!</v>
      </c>
      <c r="M41" s="72" t="e">
        <f>G41/'TEST MARKS '!$M$155*100</f>
        <v>#DIV/0!</v>
      </c>
      <c r="N41" s="72" t="e">
        <f>H41/'TEST MARKS '!$N$155*100</f>
        <v>#DIV/0!</v>
      </c>
      <c r="O41" s="72" t="e">
        <f>I41/'TEST MARKS '!$O$155*100</f>
        <v>#DIV/0!</v>
      </c>
      <c r="P41" s="72" t="e">
        <f>IF(J41&lt;'TEST MARKS '!$D$160,"N","Y")</f>
        <v>#DIV/0!</v>
      </c>
      <c r="Q41" s="72" t="e">
        <f>IF(K41&lt;'TEST MARKS '!$D$160,"N","Y")</f>
        <v>#DIV/0!</v>
      </c>
      <c r="R41" s="72" t="e">
        <f>IF(L41&lt;'TEST MARKS '!$D$160,"N","Y")</f>
        <v>#DIV/0!</v>
      </c>
      <c r="S41" s="72" t="e">
        <f>IF(M41&lt;'TEST MARKS '!$D$160,"N","Y")</f>
        <v>#DIV/0!</v>
      </c>
      <c r="T41" s="72" t="e">
        <f>IF(N41&lt;'TEST MARKS '!$D$160,"N","Y")</f>
        <v>#DIV/0!</v>
      </c>
      <c r="U41" s="72" t="e">
        <f>IF(O41&lt;'TEST MARKS '!$D$160,"N","Y")</f>
        <v>#DIV/0!</v>
      </c>
    </row>
    <row r="42" spans="1:21">
      <c r="A42" s="39">
        <f>'TEST MARKS '!A43</f>
        <v>34</v>
      </c>
      <c r="B42" s="39" t="str">
        <f>'TEST MARKS '!B43</f>
        <v>GEETHA  M</v>
      </c>
      <c r="C42" s="39" t="str">
        <f>'TEST MARKS '!C43</f>
        <v>1SG15EC034</v>
      </c>
      <c r="D42" s="39">
        <f>'TEST MARKS '!J43</f>
        <v>0</v>
      </c>
      <c r="E42" s="39">
        <f>'TEST MARKS '!K43</f>
        <v>0</v>
      </c>
      <c r="F42" s="39">
        <f>'TEST MARKS '!L43</f>
        <v>0</v>
      </c>
      <c r="G42" s="39">
        <f>'TEST MARKS '!M43</f>
        <v>0</v>
      </c>
      <c r="H42" s="39">
        <f>'TEST MARKS '!N43</f>
        <v>0</v>
      </c>
      <c r="I42" s="39">
        <f>'TEST MARKS '!O43</f>
        <v>0</v>
      </c>
      <c r="J42" s="72" t="e">
        <f>D42/'TEST MARKS '!$J$155*100</f>
        <v>#DIV/0!</v>
      </c>
      <c r="K42" s="72" t="e">
        <f>E42/'TEST MARKS '!$K$155*100</f>
        <v>#DIV/0!</v>
      </c>
      <c r="L42" s="72" t="e">
        <f>F42/'TEST MARKS '!$L$155*100</f>
        <v>#DIV/0!</v>
      </c>
      <c r="M42" s="72" t="e">
        <f>G42/'TEST MARKS '!$M$155*100</f>
        <v>#DIV/0!</v>
      </c>
      <c r="N42" s="72" t="e">
        <f>H42/'TEST MARKS '!$N$155*100</f>
        <v>#DIV/0!</v>
      </c>
      <c r="O42" s="72" t="e">
        <f>I42/'TEST MARKS '!$O$155*100</f>
        <v>#DIV/0!</v>
      </c>
      <c r="P42" s="72" t="e">
        <f>IF(J42&lt;'TEST MARKS '!$D$160,"N","Y")</f>
        <v>#DIV/0!</v>
      </c>
      <c r="Q42" s="72" t="e">
        <f>IF(K42&lt;'TEST MARKS '!$D$160,"N","Y")</f>
        <v>#DIV/0!</v>
      </c>
      <c r="R42" s="72" t="e">
        <f>IF(L42&lt;'TEST MARKS '!$D$160,"N","Y")</f>
        <v>#DIV/0!</v>
      </c>
      <c r="S42" s="72" t="e">
        <f>IF(M42&lt;'TEST MARKS '!$D$160,"N","Y")</f>
        <v>#DIV/0!</v>
      </c>
      <c r="T42" s="72" t="e">
        <f>IF(N42&lt;'TEST MARKS '!$D$160,"N","Y")</f>
        <v>#DIV/0!</v>
      </c>
      <c r="U42" s="72" t="e">
        <f>IF(O42&lt;'TEST MARKS '!$D$160,"N","Y")</f>
        <v>#DIV/0!</v>
      </c>
    </row>
    <row r="43" spans="1:21">
      <c r="A43" s="39">
        <f>'TEST MARKS '!A44</f>
        <v>35</v>
      </c>
      <c r="B43" s="39" t="str">
        <f>'TEST MARKS '!B44</f>
        <v>GIRISH S</v>
      </c>
      <c r="C43" s="39" t="str">
        <f>'TEST MARKS '!C44</f>
        <v>1SG15EC035</v>
      </c>
      <c r="D43" s="39">
        <f>'TEST MARKS '!J44</f>
        <v>0</v>
      </c>
      <c r="E43" s="39">
        <f>'TEST MARKS '!K44</f>
        <v>0</v>
      </c>
      <c r="F43" s="39">
        <f>'TEST MARKS '!L44</f>
        <v>0</v>
      </c>
      <c r="G43" s="39">
        <f>'TEST MARKS '!M44</f>
        <v>0</v>
      </c>
      <c r="H43" s="39">
        <f>'TEST MARKS '!N44</f>
        <v>0</v>
      </c>
      <c r="I43" s="39">
        <f>'TEST MARKS '!O44</f>
        <v>0</v>
      </c>
      <c r="J43" s="72" t="e">
        <f>D43/'TEST MARKS '!$J$155*100</f>
        <v>#DIV/0!</v>
      </c>
      <c r="K43" s="72" t="e">
        <f>E43/'TEST MARKS '!$K$155*100</f>
        <v>#DIV/0!</v>
      </c>
      <c r="L43" s="72" t="e">
        <f>F43/'TEST MARKS '!$L$155*100</f>
        <v>#DIV/0!</v>
      </c>
      <c r="M43" s="72" t="e">
        <f>G43/'TEST MARKS '!$M$155*100</f>
        <v>#DIV/0!</v>
      </c>
      <c r="N43" s="72" t="e">
        <f>H43/'TEST MARKS '!$N$155*100</f>
        <v>#DIV/0!</v>
      </c>
      <c r="O43" s="72" t="e">
        <f>I43/'TEST MARKS '!$O$155*100</f>
        <v>#DIV/0!</v>
      </c>
      <c r="P43" s="72" t="e">
        <f>IF(J43&lt;'TEST MARKS '!$D$160,"N","Y")</f>
        <v>#DIV/0!</v>
      </c>
      <c r="Q43" s="72" t="e">
        <f>IF(K43&lt;'TEST MARKS '!$D$160,"N","Y")</f>
        <v>#DIV/0!</v>
      </c>
      <c r="R43" s="72" t="e">
        <f>IF(L43&lt;'TEST MARKS '!$D$160,"N","Y")</f>
        <v>#DIV/0!</v>
      </c>
      <c r="S43" s="72" t="e">
        <f>IF(M43&lt;'TEST MARKS '!$D$160,"N","Y")</f>
        <v>#DIV/0!</v>
      </c>
      <c r="T43" s="72" t="e">
        <f>IF(N43&lt;'TEST MARKS '!$D$160,"N","Y")</f>
        <v>#DIV/0!</v>
      </c>
      <c r="U43" s="72" t="e">
        <f>IF(O43&lt;'TEST MARKS '!$D$160,"N","Y")</f>
        <v>#DIV/0!</v>
      </c>
    </row>
    <row r="44" spans="1:21">
      <c r="A44" s="39">
        <f>'TEST MARKS '!A45</f>
        <v>36</v>
      </c>
      <c r="B44" s="39" t="str">
        <f>'TEST MARKS '!B45</f>
        <v>GOUTHAM M</v>
      </c>
      <c r="C44" s="39" t="str">
        <f>'TEST MARKS '!C45</f>
        <v>1SG15EC036</v>
      </c>
      <c r="D44" s="39">
        <f>'TEST MARKS '!J45</f>
        <v>0</v>
      </c>
      <c r="E44" s="39">
        <f>'TEST MARKS '!K45</f>
        <v>0</v>
      </c>
      <c r="F44" s="39">
        <f>'TEST MARKS '!L45</f>
        <v>0</v>
      </c>
      <c r="G44" s="39">
        <f>'TEST MARKS '!M45</f>
        <v>0</v>
      </c>
      <c r="H44" s="39">
        <f>'TEST MARKS '!N45</f>
        <v>0</v>
      </c>
      <c r="I44" s="39">
        <f>'TEST MARKS '!O45</f>
        <v>0</v>
      </c>
      <c r="J44" s="72" t="e">
        <f>D44/'TEST MARKS '!$J$155*100</f>
        <v>#DIV/0!</v>
      </c>
      <c r="K44" s="72" t="e">
        <f>E44/'TEST MARKS '!$K$155*100</f>
        <v>#DIV/0!</v>
      </c>
      <c r="L44" s="72" t="e">
        <f>F44/'TEST MARKS '!$L$155*100</f>
        <v>#DIV/0!</v>
      </c>
      <c r="M44" s="72" t="e">
        <f>G44/'TEST MARKS '!$M$155*100</f>
        <v>#DIV/0!</v>
      </c>
      <c r="N44" s="72" t="e">
        <f>H44/'TEST MARKS '!$N$155*100</f>
        <v>#DIV/0!</v>
      </c>
      <c r="O44" s="72" t="e">
        <f>I44/'TEST MARKS '!$O$155*100</f>
        <v>#DIV/0!</v>
      </c>
      <c r="P44" s="72" t="e">
        <f>IF(J44&lt;'TEST MARKS '!$D$160,"N","Y")</f>
        <v>#DIV/0!</v>
      </c>
      <c r="Q44" s="72" t="e">
        <f>IF(K44&lt;'TEST MARKS '!$D$160,"N","Y")</f>
        <v>#DIV/0!</v>
      </c>
      <c r="R44" s="72" t="e">
        <f>IF(L44&lt;'TEST MARKS '!$D$160,"N","Y")</f>
        <v>#DIV/0!</v>
      </c>
      <c r="S44" s="72" t="e">
        <f>IF(M44&lt;'TEST MARKS '!$D$160,"N","Y")</f>
        <v>#DIV/0!</v>
      </c>
      <c r="T44" s="72" t="e">
        <f>IF(N44&lt;'TEST MARKS '!$D$160,"N","Y")</f>
        <v>#DIV/0!</v>
      </c>
      <c r="U44" s="72" t="e">
        <f>IF(O44&lt;'TEST MARKS '!$D$160,"N","Y")</f>
        <v>#DIV/0!</v>
      </c>
    </row>
    <row r="45" spans="1:21">
      <c r="A45" s="39">
        <f>'TEST MARKS '!A46</f>
        <v>37</v>
      </c>
      <c r="B45" s="39" t="str">
        <f>'TEST MARKS '!B46</f>
        <v>HARISH C</v>
      </c>
      <c r="C45" s="39" t="str">
        <f>'TEST MARKS '!C46</f>
        <v>1SG15EC037</v>
      </c>
      <c r="D45" s="39">
        <f>'TEST MARKS '!J46</f>
        <v>0</v>
      </c>
      <c r="E45" s="39">
        <f>'TEST MARKS '!K46</f>
        <v>0</v>
      </c>
      <c r="F45" s="39">
        <f>'TEST MARKS '!L46</f>
        <v>0</v>
      </c>
      <c r="G45" s="39">
        <f>'TEST MARKS '!M46</f>
        <v>0</v>
      </c>
      <c r="H45" s="39">
        <f>'TEST MARKS '!N46</f>
        <v>0</v>
      </c>
      <c r="I45" s="39">
        <f>'TEST MARKS '!O46</f>
        <v>0</v>
      </c>
      <c r="J45" s="72" t="e">
        <f>D45/'TEST MARKS '!$J$155*100</f>
        <v>#DIV/0!</v>
      </c>
      <c r="K45" s="72" t="e">
        <f>E45/'TEST MARKS '!$K$155*100</f>
        <v>#DIV/0!</v>
      </c>
      <c r="L45" s="72" t="e">
        <f>F45/'TEST MARKS '!$L$155*100</f>
        <v>#DIV/0!</v>
      </c>
      <c r="M45" s="72" t="e">
        <f>G45/'TEST MARKS '!$M$155*100</f>
        <v>#DIV/0!</v>
      </c>
      <c r="N45" s="72" t="e">
        <f>H45/'TEST MARKS '!$N$155*100</f>
        <v>#DIV/0!</v>
      </c>
      <c r="O45" s="72" t="e">
        <f>I45/'TEST MARKS '!$O$155*100</f>
        <v>#DIV/0!</v>
      </c>
      <c r="P45" s="72" t="e">
        <f>IF(J45&lt;'TEST MARKS '!$D$160,"N","Y")</f>
        <v>#DIV/0!</v>
      </c>
      <c r="Q45" s="72" t="e">
        <f>IF(K45&lt;'TEST MARKS '!$D$160,"N","Y")</f>
        <v>#DIV/0!</v>
      </c>
      <c r="R45" s="72" t="e">
        <f>IF(L45&lt;'TEST MARKS '!$D$160,"N","Y")</f>
        <v>#DIV/0!</v>
      </c>
      <c r="S45" s="72" t="e">
        <f>IF(M45&lt;'TEST MARKS '!$D$160,"N","Y")</f>
        <v>#DIV/0!</v>
      </c>
      <c r="T45" s="72" t="e">
        <f>IF(N45&lt;'TEST MARKS '!$D$160,"N","Y")</f>
        <v>#DIV/0!</v>
      </c>
      <c r="U45" s="72" t="e">
        <f>IF(O45&lt;'TEST MARKS '!$D$160,"N","Y")</f>
        <v>#DIV/0!</v>
      </c>
    </row>
    <row r="46" spans="1:21">
      <c r="A46" s="39">
        <f>'TEST MARKS '!A47</f>
        <v>38</v>
      </c>
      <c r="B46" s="39" t="str">
        <f>'TEST MARKS '!B47</f>
        <v>HARSHA K B</v>
      </c>
      <c r="C46" s="39" t="str">
        <f>'TEST MARKS '!C47</f>
        <v>1SG15EC038</v>
      </c>
      <c r="D46" s="39">
        <f>'TEST MARKS '!J47</f>
        <v>0</v>
      </c>
      <c r="E46" s="39">
        <f>'TEST MARKS '!K47</f>
        <v>0</v>
      </c>
      <c r="F46" s="39">
        <f>'TEST MARKS '!L47</f>
        <v>0</v>
      </c>
      <c r="G46" s="39">
        <f>'TEST MARKS '!M47</f>
        <v>0</v>
      </c>
      <c r="H46" s="39">
        <f>'TEST MARKS '!N47</f>
        <v>0</v>
      </c>
      <c r="I46" s="39">
        <f>'TEST MARKS '!O47</f>
        <v>0</v>
      </c>
      <c r="J46" s="72" t="e">
        <f>D46/'TEST MARKS '!$J$155*100</f>
        <v>#DIV/0!</v>
      </c>
      <c r="K46" s="72" t="e">
        <f>E46/'TEST MARKS '!$K$155*100</f>
        <v>#DIV/0!</v>
      </c>
      <c r="L46" s="72" t="e">
        <f>F46/'TEST MARKS '!$L$155*100</f>
        <v>#DIV/0!</v>
      </c>
      <c r="M46" s="72" t="e">
        <f>G46/'TEST MARKS '!$M$155*100</f>
        <v>#DIV/0!</v>
      </c>
      <c r="N46" s="72" t="e">
        <f>H46/'TEST MARKS '!$N$155*100</f>
        <v>#DIV/0!</v>
      </c>
      <c r="O46" s="72" t="e">
        <f>I46/'TEST MARKS '!$O$155*100</f>
        <v>#DIV/0!</v>
      </c>
      <c r="P46" s="72" t="e">
        <f>IF(J46&lt;'TEST MARKS '!$D$160,"N","Y")</f>
        <v>#DIV/0!</v>
      </c>
      <c r="Q46" s="72" t="e">
        <f>IF(K46&lt;'TEST MARKS '!$D$160,"N","Y")</f>
        <v>#DIV/0!</v>
      </c>
      <c r="R46" s="72" t="e">
        <f>IF(L46&lt;'TEST MARKS '!$D$160,"N","Y")</f>
        <v>#DIV/0!</v>
      </c>
      <c r="S46" s="72" t="e">
        <f>IF(M46&lt;'TEST MARKS '!$D$160,"N","Y")</f>
        <v>#DIV/0!</v>
      </c>
      <c r="T46" s="72" t="e">
        <f>IF(N46&lt;'TEST MARKS '!$D$160,"N","Y")</f>
        <v>#DIV/0!</v>
      </c>
      <c r="U46" s="72" t="e">
        <f>IF(O46&lt;'TEST MARKS '!$D$160,"N","Y")</f>
        <v>#DIV/0!</v>
      </c>
    </row>
    <row r="47" spans="1:21">
      <c r="A47" s="39">
        <f>'TEST MARKS '!A48</f>
        <v>39</v>
      </c>
      <c r="B47" s="39" t="str">
        <f>'TEST MARKS '!B48</f>
        <v>HARSHITHA L</v>
      </c>
      <c r="C47" s="39" t="str">
        <f>'TEST MARKS '!C48</f>
        <v>1SG15EC039</v>
      </c>
      <c r="D47" s="39">
        <f>'TEST MARKS '!J48</f>
        <v>0</v>
      </c>
      <c r="E47" s="39">
        <f>'TEST MARKS '!K48</f>
        <v>0</v>
      </c>
      <c r="F47" s="39">
        <f>'TEST MARKS '!L48</f>
        <v>0</v>
      </c>
      <c r="G47" s="39">
        <f>'TEST MARKS '!M48</f>
        <v>0</v>
      </c>
      <c r="H47" s="39">
        <f>'TEST MARKS '!N48</f>
        <v>0</v>
      </c>
      <c r="I47" s="39">
        <f>'TEST MARKS '!O48</f>
        <v>0</v>
      </c>
      <c r="J47" s="72" t="e">
        <f>D47/'TEST MARKS '!$J$155*100</f>
        <v>#DIV/0!</v>
      </c>
      <c r="K47" s="72" t="e">
        <f>E47/'TEST MARKS '!$K$155*100</f>
        <v>#DIV/0!</v>
      </c>
      <c r="L47" s="72" t="e">
        <f>F47/'TEST MARKS '!$L$155*100</f>
        <v>#DIV/0!</v>
      </c>
      <c r="M47" s="72" t="e">
        <f>G47/'TEST MARKS '!$M$155*100</f>
        <v>#DIV/0!</v>
      </c>
      <c r="N47" s="72" t="e">
        <f>H47/'TEST MARKS '!$N$155*100</f>
        <v>#DIV/0!</v>
      </c>
      <c r="O47" s="72" t="e">
        <f>I47/'TEST MARKS '!$O$155*100</f>
        <v>#DIV/0!</v>
      </c>
      <c r="P47" s="72" t="e">
        <f>IF(J47&lt;'TEST MARKS '!$D$160,"N","Y")</f>
        <v>#DIV/0!</v>
      </c>
      <c r="Q47" s="72" t="e">
        <f>IF(K47&lt;'TEST MARKS '!$D$160,"N","Y")</f>
        <v>#DIV/0!</v>
      </c>
      <c r="R47" s="72" t="e">
        <f>IF(L47&lt;'TEST MARKS '!$D$160,"N","Y")</f>
        <v>#DIV/0!</v>
      </c>
      <c r="S47" s="72" t="e">
        <f>IF(M47&lt;'TEST MARKS '!$D$160,"N","Y")</f>
        <v>#DIV/0!</v>
      </c>
      <c r="T47" s="72" t="e">
        <f>IF(N47&lt;'TEST MARKS '!$D$160,"N","Y")</f>
        <v>#DIV/0!</v>
      </c>
      <c r="U47" s="72" t="e">
        <f>IF(O47&lt;'TEST MARKS '!$D$160,"N","Y")</f>
        <v>#DIV/0!</v>
      </c>
    </row>
    <row r="48" spans="1:21">
      <c r="A48" s="39">
        <f>'TEST MARKS '!A49</f>
        <v>40</v>
      </c>
      <c r="B48" s="39" t="str">
        <f>'TEST MARKS '!B49</f>
        <v>HIMANSHU SHEKHAR</v>
      </c>
      <c r="C48" s="39" t="str">
        <f>'TEST MARKS '!C49</f>
        <v>1SG15EC040</v>
      </c>
      <c r="D48" s="39">
        <f>'TEST MARKS '!J49</f>
        <v>0</v>
      </c>
      <c r="E48" s="39">
        <f>'TEST MARKS '!K49</f>
        <v>0</v>
      </c>
      <c r="F48" s="39">
        <f>'TEST MARKS '!L49</f>
        <v>0</v>
      </c>
      <c r="G48" s="39">
        <f>'TEST MARKS '!M49</f>
        <v>0</v>
      </c>
      <c r="H48" s="39">
        <f>'TEST MARKS '!N49</f>
        <v>0</v>
      </c>
      <c r="I48" s="39">
        <f>'TEST MARKS '!O49</f>
        <v>0</v>
      </c>
      <c r="J48" s="72" t="e">
        <f>D48/'TEST MARKS '!$J$155*100</f>
        <v>#DIV/0!</v>
      </c>
      <c r="K48" s="72" t="e">
        <f>E48/'TEST MARKS '!$K$155*100</f>
        <v>#DIV/0!</v>
      </c>
      <c r="L48" s="72" t="e">
        <f>F48/'TEST MARKS '!$L$155*100</f>
        <v>#DIV/0!</v>
      </c>
      <c r="M48" s="72" t="e">
        <f>G48/'TEST MARKS '!$M$155*100</f>
        <v>#DIV/0!</v>
      </c>
      <c r="N48" s="72" t="e">
        <f>H48/'TEST MARKS '!$N$155*100</f>
        <v>#DIV/0!</v>
      </c>
      <c r="O48" s="72" t="e">
        <f>I48/'TEST MARKS '!$O$155*100</f>
        <v>#DIV/0!</v>
      </c>
      <c r="P48" s="72" t="e">
        <f>IF(J48&lt;'TEST MARKS '!$D$160,"N","Y")</f>
        <v>#DIV/0!</v>
      </c>
      <c r="Q48" s="72" t="e">
        <f>IF(K48&lt;'TEST MARKS '!$D$160,"N","Y")</f>
        <v>#DIV/0!</v>
      </c>
      <c r="R48" s="72" t="e">
        <f>IF(L48&lt;'TEST MARKS '!$D$160,"N","Y")</f>
        <v>#DIV/0!</v>
      </c>
      <c r="S48" s="72" t="e">
        <f>IF(M48&lt;'TEST MARKS '!$D$160,"N","Y")</f>
        <v>#DIV/0!</v>
      </c>
      <c r="T48" s="72" t="e">
        <f>IF(N48&lt;'TEST MARKS '!$D$160,"N","Y")</f>
        <v>#DIV/0!</v>
      </c>
      <c r="U48" s="72" t="e">
        <f>IF(O48&lt;'TEST MARKS '!$D$160,"N","Y")</f>
        <v>#DIV/0!</v>
      </c>
    </row>
    <row r="49" spans="1:21">
      <c r="A49" s="39">
        <f>'TEST MARKS '!A50</f>
        <v>41</v>
      </c>
      <c r="B49" s="39" t="str">
        <f>'TEST MARKS '!B50</f>
        <v>HIMANSHU TIWARI</v>
      </c>
      <c r="C49" s="39" t="str">
        <f>'TEST MARKS '!C50</f>
        <v>1SG15EC041</v>
      </c>
      <c r="D49" s="39">
        <f>'TEST MARKS '!J50</f>
        <v>0</v>
      </c>
      <c r="E49" s="39">
        <f>'TEST MARKS '!K50</f>
        <v>0</v>
      </c>
      <c r="F49" s="39">
        <f>'TEST MARKS '!L50</f>
        <v>0</v>
      </c>
      <c r="G49" s="39">
        <f>'TEST MARKS '!M50</f>
        <v>0</v>
      </c>
      <c r="H49" s="39">
        <f>'TEST MARKS '!N50</f>
        <v>0</v>
      </c>
      <c r="I49" s="39">
        <f>'TEST MARKS '!O50</f>
        <v>0</v>
      </c>
      <c r="J49" s="72" t="e">
        <f>D49/'TEST MARKS '!$J$155*100</f>
        <v>#DIV/0!</v>
      </c>
      <c r="K49" s="72" t="e">
        <f>E49/'TEST MARKS '!$K$155*100</f>
        <v>#DIV/0!</v>
      </c>
      <c r="L49" s="72" t="e">
        <f>F49/'TEST MARKS '!$L$155*100</f>
        <v>#DIV/0!</v>
      </c>
      <c r="M49" s="72" t="e">
        <f>G49/'TEST MARKS '!$M$155*100</f>
        <v>#DIV/0!</v>
      </c>
      <c r="N49" s="72" t="e">
        <f>H49/'TEST MARKS '!$N$155*100</f>
        <v>#DIV/0!</v>
      </c>
      <c r="O49" s="72" t="e">
        <f>I49/'TEST MARKS '!$O$155*100</f>
        <v>#DIV/0!</v>
      </c>
      <c r="P49" s="72" t="e">
        <f>IF(J49&lt;'TEST MARKS '!$D$160,"N","Y")</f>
        <v>#DIV/0!</v>
      </c>
      <c r="Q49" s="72" t="e">
        <f>IF(K49&lt;'TEST MARKS '!$D$160,"N","Y")</f>
        <v>#DIV/0!</v>
      </c>
      <c r="R49" s="72" t="e">
        <f>IF(L49&lt;'TEST MARKS '!$D$160,"N","Y")</f>
        <v>#DIV/0!</v>
      </c>
      <c r="S49" s="72" t="e">
        <f>IF(M49&lt;'TEST MARKS '!$D$160,"N","Y")</f>
        <v>#DIV/0!</v>
      </c>
      <c r="T49" s="72" t="e">
        <f>IF(N49&lt;'TEST MARKS '!$D$160,"N","Y")</f>
        <v>#DIV/0!</v>
      </c>
      <c r="U49" s="72" t="e">
        <f>IF(O49&lt;'TEST MARKS '!$D$160,"N","Y")</f>
        <v>#DIV/0!</v>
      </c>
    </row>
    <row r="50" spans="1:21">
      <c r="A50" s="39">
        <f>'TEST MARKS '!A51</f>
        <v>42</v>
      </c>
      <c r="B50" s="39" t="str">
        <f>'TEST MARKS '!B51</f>
        <v>AKSHAYA K</v>
      </c>
      <c r="C50" s="39" t="str">
        <f>'TEST MARKS '!C51</f>
        <v>1SG15EC042</v>
      </c>
      <c r="D50" s="39">
        <f>'TEST MARKS '!J51</f>
        <v>0</v>
      </c>
      <c r="E50" s="39">
        <f>'TEST MARKS '!K51</f>
        <v>0</v>
      </c>
      <c r="F50" s="39">
        <f>'TEST MARKS '!L51</f>
        <v>0</v>
      </c>
      <c r="G50" s="39">
        <f>'TEST MARKS '!M51</f>
        <v>0</v>
      </c>
      <c r="H50" s="39">
        <f>'TEST MARKS '!N51</f>
        <v>0</v>
      </c>
      <c r="I50" s="39">
        <f>'TEST MARKS '!O51</f>
        <v>0</v>
      </c>
      <c r="J50" s="72" t="e">
        <f>D50/'TEST MARKS '!$J$155*100</f>
        <v>#DIV/0!</v>
      </c>
      <c r="K50" s="72" t="e">
        <f>E50/'TEST MARKS '!$K$155*100</f>
        <v>#DIV/0!</v>
      </c>
      <c r="L50" s="72" t="e">
        <f>F50/'TEST MARKS '!$L$155*100</f>
        <v>#DIV/0!</v>
      </c>
      <c r="M50" s="72" t="e">
        <f>G50/'TEST MARKS '!$M$155*100</f>
        <v>#DIV/0!</v>
      </c>
      <c r="N50" s="72" t="e">
        <f>H50/'TEST MARKS '!$N$155*100</f>
        <v>#DIV/0!</v>
      </c>
      <c r="O50" s="72" t="e">
        <f>I50/'TEST MARKS '!$O$155*100</f>
        <v>#DIV/0!</v>
      </c>
      <c r="P50" s="72" t="e">
        <f>IF(J50&lt;'TEST MARKS '!$D$160,"N","Y")</f>
        <v>#DIV/0!</v>
      </c>
      <c r="Q50" s="72" t="e">
        <f>IF(K50&lt;'TEST MARKS '!$D$160,"N","Y")</f>
        <v>#DIV/0!</v>
      </c>
      <c r="R50" s="72" t="e">
        <f>IF(L50&lt;'TEST MARKS '!$D$160,"N","Y")</f>
        <v>#DIV/0!</v>
      </c>
      <c r="S50" s="72" t="e">
        <f>IF(M50&lt;'TEST MARKS '!$D$160,"N","Y")</f>
        <v>#DIV/0!</v>
      </c>
      <c r="T50" s="72" t="e">
        <f>IF(N50&lt;'TEST MARKS '!$D$160,"N","Y")</f>
        <v>#DIV/0!</v>
      </c>
      <c r="U50" s="72" t="e">
        <f>IF(O50&lt;'TEST MARKS '!$D$160,"N","Y")</f>
        <v>#DIV/0!</v>
      </c>
    </row>
    <row r="51" spans="1:21">
      <c r="A51" s="39">
        <f>'TEST MARKS '!A52</f>
        <v>43</v>
      </c>
      <c r="B51" s="39" t="str">
        <f>'TEST MARKS '!B52</f>
        <v>KANAKA LAKSHMI A</v>
      </c>
      <c r="C51" s="39" t="str">
        <f>'TEST MARKS '!C52</f>
        <v>1SG15EC043</v>
      </c>
      <c r="D51" s="39">
        <f>'TEST MARKS '!J52</f>
        <v>0</v>
      </c>
      <c r="E51" s="39">
        <f>'TEST MARKS '!K52</f>
        <v>0</v>
      </c>
      <c r="F51" s="39">
        <f>'TEST MARKS '!L52</f>
        <v>0</v>
      </c>
      <c r="G51" s="39">
        <f>'TEST MARKS '!M52</f>
        <v>0</v>
      </c>
      <c r="H51" s="39">
        <f>'TEST MARKS '!N52</f>
        <v>0</v>
      </c>
      <c r="I51" s="39">
        <f>'TEST MARKS '!O52</f>
        <v>0</v>
      </c>
      <c r="J51" s="72" t="e">
        <f>D51/'TEST MARKS '!$J$155*100</f>
        <v>#DIV/0!</v>
      </c>
      <c r="K51" s="72" t="e">
        <f>E51/'TEST MARKS '!$K$155*100</f>
        <v>#DIV/0!</v>
      </c>
      <c r="L51" s="72" t="e">
        <f>F51/'TEST MARKS '!$L$155*100</f>
        <v>#DIV/0!</v>
      </c>
      <c r="M51" s="72" t="e">
        <f>G51/'TEST MARKS '!$M$155*100</f>
        <v>#DIV/0!</v>
      </c>
      <c r="N51" s="72" t="e">
        <f>H51/'TEST MARKS '!$N$155*100</f>
        <v>#DIV/0!</v>
      </c>
      <c r="O51" s="72" t="e">
        <f>I51/'TEST MARKS '!$O$155*100</f>
        <v>#DIV/0!</v>
      </c>
      <c r="P51" s="72" t="e">
        <f>IF(J51&lt;'TEST MARKS '!$D$160,"N","Y")</f>
        <v>#DIV/0!</v>
      </c>
      <c r="Q51" s="72" t="e">
        <f>IF(K51&lt;'TEST MARKS '!$D$160,"N","Y")</f>
        <v>#DIV/0!</v>
      </c>
      <c r="R51" s="72" t="e">
        <f>IF(L51&lt;'TEST MARKS '!$D$160,"N","Y")</f>
        <v>#DIV/0!</v>
      </c>
      <c r="S51" s="72" t="e">
        <f>IF(M51&lt;'TEST MARKS '!$D$160,"N","Y")</f>
        <v>#DIV/0!</v>
      </c>
      <c r="T51" s="72" t="e">
        <f>IF(N51&lt;'TEST MARKS '!$D$160,"N","Y")</f>
        <v>#DIV/0!</v>
      </c>
      <c r="U51" s="72" t="e">
        <f>IF(O51&lt;'TEST MARKS '!$D$160,"N","Y")</f>
        <v>#DIV/0!</v>
      </c>
    </row>
    <row r="52" spans="1:21">
      <c r="A52" s="39">
        <f>'TEST MARKS '!A53</f>
        <v>44</v>
      </c>
      <c r="B52" s="39" t="str">
        <f>'TEST MARKS '!B53</f>
        <v>KANNIKA HEGDE</v>
      </c>
      <c r="C52" s="39" t="str">
        <f>'TEST MARKS '!C53</f>
        <v>1SG15EC044</v>
      </c>
      <c r="D52" s="39">
        <f>'TEST MARKS '!J53</f>
        <v>0</v>
      </c>
      <c r="E52" s="39">
        <f>'TEST MARKS '!K53</f>
        <v>0</v>
      </c>
      <c r="F52" s="39">
        <f>'TEST MARKS '!L53</f>
        <v>0</v>
      </c>
      <c r="G52" s="39">
        <f>'TEST MARKS '!M53</f>
        <v>0</v>
      </c>
      <c r="H52" s="39">
        <f>'TEST MARKS '!N53</f>
        <v>0</v>
      </c>
      <c r="I52" s="39">
        <f>'TEST MARKS '!O53</f>
        <v>0</v>
      </c>
      <c r="J52" s="72" t="e">
        <f>D52/'TEST MARKS '!$J$155*100</f>
        <v>#DIV/0!</v>
      </c>
      <c r="K52" s="72" t="e">
        <f>E52/'TEST MARKS '!$K$155*100</f>
        <v>#DIV/0!</v>
      </c>
      <c r="L52" s="72" t="e">
        <f>F52/'TEST MARKS '!$L$155*100</f>
        <v>#DIV/0!</v>
      </c>
      <c r="M52" s="72" t="e">
        <f>G52/'TEST MARKS '!$M$155*100</f>
        <v>#DIV/0!</v>
      </c>
      <c r="N52" s="72" t="e">
        <f>H52/'TEST MARKS '!$N$155*100</f>
        <v>#DIV/0!</v>
      </c>
      <c r="O52" s="72" t="e">
        <f>I52/'TEST MARKS '!$O$155*100</f>
        <v>#DIV/0!</v>
      </c>
      <c r="P52" s="72" t="e">
        <f>IF(J52&lt;'TEST MARKS '!$D$160,"N","Y")</f>
        <v>#DIV/0!</v>
      </c>
      <c r="Q52" s="72" t="e">
        <f>IF(K52&lt;'TEST MARKS '!$D$160,"N","Y")</f>
        <v>#DIV/0!</v>
      </c>
      <c r="R52" s="72" t="e">
        <f>IF(L52&lt;'TEST MARKS '!$D$160,"N","Y")</f>
        <v>#DIV/0!</v>
      </c>
      <c r="S52" s="72" t="e">
        <f>IF(M52&lt;'TEST MARKS '!$D$160,"N","Y")</f>
        <v>#DIV/0!</v>
      </c>
      <c r="T52" s="72" t="e">
        <f>IF(N52&lt;'TEST MARKS '!$D$160,"N","Y")</f>
        <v>#DIV/0!</v>
      </c>
      <c r="U52" s="72" t="e">
        <f>IF(O52&lt;'TEST MARKS '!$D$160,"N","Y")</f>
        <v>#DIV/0!</v>
      </c>
    </row>
    <row r="53" spans="1:21">
      <c r="A53" s="39">
        <f>'TEST MARKS '!A54</f>
        <v>45</v>
      </c>
      <c r="B53" s="39" t="str">
        <f>'TEST MARKS '!B54</f>
        <v>KARTHIK K</v>
      </c>
      <c r="C53" s="39" t="str">
        <f>'TEST MARKS '!C54</f>
        <v>1SG15EC045</v>
      </c>
      <c r="D53" s="39">
        <f>'TEST MARKS '!J54</f>
        <v>0</v>
      </c>
      <c r="E53" s="39">
        <f>'TEST MARKS '!K54</f>
        <v>0</v>
      </c>
      <c r="F53" s="39">
        <f>'TEST MARKS '!L54</f>
        <v>0</v>
      </c>
      <c r="G53" s="39">
        <f>'TEST MARKS '!M54</f>
        <v>0</v>
      </c>
      <c r="H53" s="39">
        <f>'TEST MARKS '!N54</f>
        <v>0</v>
      </c>
      <c r="I53" s="39">
        <f>'TEST MARKS '!O54</f>
        <v>0</v>
      </c>
      <c r="J53" s="72" t="e">
        <f>D53/'TEST MARKS '!$J$155*100</f>
        <v>#DIV/0!</v>
      </c>
      <c r="K53" s="72" t="e">
        <f>E53/'TEST MARKS '!$K$155*100</f>
        <v>#DIV/0!</v>
      </c>
      <c r="L53" s="72" t="e">
        <f>F53/'TEST MARKS '!$L$155*100</f>
        <v>#DIV/0!</v>
      </c>
      <c r="M53" s="72" t="e">
        <f>G53/'TEST MARKS '!$M$155*100</f>
        <v>#DIV/0!</v>
      </c>
      <c r="N53" s="72" t="e">
        <f>H53/'TEST MARKS '!$N$155*100</f>
        <v>#DIV/0!</v>
      </c>
      <c r="O53" s="72" t="e">
        <f>I53/'TEST MARKS '!$O$155*100</f>
        <v>#DIV/0!</v>
      </c>
      <c r="P53" s="72" t="e">
        <f>IF(J53&lt;'TEST MARKS '!$D$160,"N","Y")</f>
        <v>#DIV/0!</v>
      </c>
      <c r="Q53" s="72" t="e">
        <f>IF(K53&lt;'TEST MARKS '!$D$160,"N","Y")</f>
        <v>#DIV/0!</v>
      </c>
      <c r="R53" s="72" t="e">
        <f>IF(L53&lt;'TEST MARKS '!$D$160,"N","Y")</f>
        <v>#DIV/0!</v>
      </c>
      <c r="S53" s="72" t="e">
        <f>IF(M53&lt;'TEST MARKS '!$D$160,"N","Y")</f>
        <v>#DIV/0!</v>
      </c>
      <c r="T53" s="72" t="e">
        <f>IF(N53&lt;'TEST MARKS '!$D$160,"N","Y")</f>
        <v>#DIV/0!</v>
      </c>
      <c r="U53" s="72" t="e">
        <f>IF(O53&lt;'TEST MARKS '!$D$160,"N","Y")</f>
        <v>#DIV/0!</v>
      </c>
    </row>
    <row r="54" spans="1:21">
      <c r="A54" s="39">
        <f>'TEST MARKS '!A55</f>
        <v>46</v>
      </c>
      <c r="B54" s="39" t="str">
        <f>'TEST MARKS '!B55</f>
        <v>KAVYASHREE G S</v>
      </c>
      <c r="C54" s="39" t="str">
        <f>'TEST MARKS '!C55</f>
        <v>1SG15EC046</v>
      </c>
      <c r="D54" s="39">
        <f>'TEST MARKS '!J55</f>
        <v>0</v>
      </c>
      <c r="E54" s="39">
        <f>'TEST MARKS '!K55</f>
        <v>0</v>
      </c>
      <c r="F54" s="39">
        <f>'TEST MARKS '!L55</f>
        <v>0</v>
      </c>
      <c r="G54" s="39">
        <f>'TEST MARKS '!M55</f>
        <v>0</v>
      </c>
      <c r="H54" s="39">
        <f>'TEST MARKS '!N55</f>
        <v>0</v>
      </c>
      <c r="I54" s="39">
        <f>'TEST MARKS '!O55</f>
        <v>0</v>
      </c>
      <c r="J54" s="72" t="e">
        <f>D54/'TEST MARKS '!$J$155*100</f>
        <v>#DIV/0!</v>
      </c>
      <c r="K54" s="72" t="e">
        <f>E54/'TEST MARKS '!$K$155*100</f>
        <v>#DIV/0!</v>
      </c>
      <c r="L54" s="72" t="e">
        <f>F54/'TEST MARKS '!$L$155*100</f>
        <v>#DIV/0!</v>
      </c>
      <c r="M54" s="72" t="e">
        <f>G54/'TEST MARKS '!$M$155*100</f>
        <v>#DIV/0!</v>
      </c>
      <c r="N54" s="72" t="e">
        <f>H54/'TEST MARKS '!$N$155*100</f>
        <v>#DIV/0!</v>
      </c>
      <c r="O54" s="72" t="e">
        <f>I54/'TEST MARKS '!$O$155*100</f>
        <v>#DIV/0!</v>
      </c>
      <c r="P54" s="72" t="e">
        <f>IF(J54&lt;'TEST MARKS '!$D$160,"N","Y")</f>
        <v>#DIV/0!</v>
      </c>
      <c r="Q54" s="72" t="e">
        <f>IF(K54&lt;'TEST MARKS '!$D$160,"N","Y")</f>
        <v>#DIV/0!</v>
      </c>
      <c r="R54" s="72" t="e">
        <f>IF(L54&lt;'TEST MARKS '!$D$160,"N","Y")</f>
        <v>#DIV/0!</v>
      </c>
      <c r="S54" s="72" t="e">
        <f>IF(M54&lt;'TEST MARKS '!$D$160,"N","Y")</f>
        <v>#DIV/0!</v>
      </c>
      <c r="T54" s="72" t="e">
        <f>IF(N54&lt;'TEST MARKS '!$D$160,"N","Y")</f>
        <v>#DIV/0!</v>
      </c>
      <c r="U54" s="72" t="e">
        <f>IF(O54&lt;'TEST MARKS '!$D$160,"N","Y")</f>
        <v>#DIV/0!</v>
      </c>
    </row>
    <row r="55" spans="1:21">
      <c r="A55" s="39">
        <f>'TEST MARKS '!A56</f>
        <v>47</v>
      </c>
      <c r="B55" s="39" t="str">
        <f>'TEST MARKS '!B56</f>
        <v>KIRAN R</v>
      </c>
      <c r="C55" s="39" t="str">
        <f>'TEST MARKS '!C56</f>
        <v>1SG15EC047</v>
      </c>
      <c r="D55" s="39">
        <f>'TEST MARKS '!J56</f>
        <v>0</v>
      </c>
      <c r="E55" s="39">
        <f>'TEST MARKS '!K56</f>
        <v>0</v>
      </c>
      <c r="F55" s="39">
        <f>'TEST MARKS '!L56</f>
        <v>0</v>
      </c>
      <c r="G55" s="39">
        <f>'TEST MARKS '!M56</f>
        <v>0</v>
      </c>
      <c r="H55" s="39">
        <f>'TEST MARKS '!N56</f>
        <v>0</v>
      </c>
      <c r="I55" s="39">
        <f>'TEST MARKS '!O56</f>
        <v>0</v>
      </c>
      <c r="J55" s="72" t="e">
        <f>D55/'TEST MARKS '!$J$155*100</f>
        <v>#DIV/0!</v>
      </c>
      <c r="K55" s="72" t="e">
        <f>E55/'TEST MARKS '!$K$155*100</f>
        <v>#DIV/0!</v>
      </c>
      <c r="L55" s="72" t="e">
        <f>F55/'TEST MARKS '!$L$155*100</f>
        <v>#DIV/0!</v>
      </c>
      <c r="M55" s="72" t="e">
        <f>G55/'TEST MARKS '!$M$155*100</f>
        <v>#DIV/0!</v>
      </c>
      <c r="N55" s="72" t="e">
        <f>H55/'TEST MARKS '!$N$155*100</f>
        <v>#DIV/0!</v>
      </c>
      <c r="O55" s="72" t="e">
        <f>I55/'TEST MARKS '!$O$155*100</f>
        <v>#DIV/0!</v>
      </c>
      <c r="P55" s="72" t="e">
        <f>IF(J55&lt;'TEST MARKS '!$D$160,"N","Y")</f>
        <v>#DIV/0!</v>
      </c>
      <c r="Q55" s="72" t="e">
        <f>IF(K55&lt;'TEST MARKS '!$D$160,"N","Y")</f>
        <v>#DIV/0!</v>
      </c>
      <c r="R55" s="72" t="e">
        <f>IF(L55&lt;'TEST MARKS '!$D$160,"N","Y")</f>
        <v>#DIV/0!</v>
      </c>
      <c r="S55" s="72" t="e">
        <f>IF(M55&lt;'TEST MARKS '!$D$160,"N","Y")</f>
        <v>#DIV/0!</v>
      </c>
      <c r="T55" s="72" t="e">
        <f>IF(N55&lt;'TEST MARKS '!$D$160,"N","Y")</f>
        <v>#DIV/0!</v>
      </c>
      <c r="U55" s="72" t="e">
        <f>IF(O55&lt;'TEST MARKS '!$D$160,"N","Y")</f>
        <v>#DIV/0!</v>
      </c>
    </row>
    <row r="56" spans="1:21" s="8" customFormat="1">
      <c r="A56" s="39">
        <f>'TEST MARKS '!A57</f>
        <v>48</v>
      </c>
      <c r="B56" s="39" t="str">
        <f>'TEST MARKS '!B57</f>
        <v>KOSLENDER SINGH</v>
      </c>
      <c r="C56" s="39" t="str">
        <f>'TEST MARKS '!C57</f>
        <v>1SG15EC048</v>
      </c>
      <c r="D56" s="39">
        <f>'TEST MARKS '!J57</f>
        <v>0</v>
      </c>
      <c r="E56" s="39">
        <f>'TEST MARKS '!K57</f>
        <v>0</v>
      </c>
      <c r="F56" s="39">
        <f>'TEST MARKS '!L57</f>
        <v>0</v>
      </c>
      <c r="G56" s="39">
        <f>'TEST MARKS '!M57</f>
        <v>0</v>
      </c>
      <c r="H56" s="39">
        <f>'TEST MARKS '!N57</f>
        <v>0</v>
      </c>
      <c r="I56" s="39">
        <f>'TEST MARKS '!O57</f>
        <v>0</v>
      </c>
      <c r="J56" s="72" t="e">
        <f>D56/'TEST MARKS '!$J$155*100</f>
        <v>#DIV/0!</v>
      </c>
      <c r="K56" s="72" t="e">
        <f>E56/'TEST MARKS '!$K$155*100</f>
        <v>#DIV/0!</v>
      </c>
      <c r="L56" s="72" t="e">
        <f>F56/'TEST MARKS '!$L$155*100</f>
        <v>#DIV/0!</v>
      </c>
      <c r="M56" s="72" t="e">
        <f>G56/'TEST MARKS '!$M$155*100</f>
        <v>#DIV/0!</v>
      </c>
      <c r="N56" s="72" t="e">
        <f>H56/'TEST MARKS '!$N$155*100</f>
        <v>#DIV/0!</v>
      </c>
      <c r="O56" s="72" t="e">
        <f>I56/'TEST MARKS '!$O$155*100</f>
        <v>#DIV/0!</v>
      </c>
      <c r="P56" s="72" t="e">
        <f>IF(J56&lt;'TEST MARKS '!$D$160,"N","Y")</f>
        <v>#DIV/0!</v>
      </c>
      <c r="Q56" s="72" t="e">
        <f>IF(K56&lt;'TEST MARKS '!$D$160,"N","Y")</f>
        <v>#DIV/0!</v>
      </c>
      <c r="R56" s="72" t="e">
        <f>IF(L56&lt;'TEST MARKS '!$D$160,"N","Y")</f>
        <v>#DIV/0!</v>
      </c>
      <c r="S56" s="72" t="e">
        <f>IF(M56&lt;'TEST MARKS '!$D$160,"N","Y")</f>
        <v>#DIV/0!</v>
      </c>
      <c r="T56" s="72" t="e">
        <f>IF(N56&lt;'TEST MARKS '!$D$160,"N","Y")</f>
        <v>#DIV/0!</v>
      </c>
      <c r="U56" s="72" t="e">
        <f>IF(O56&lt;'TEST MARKS '!$D$160,"N","Y")</f>
        <v>#DIV/0!</v>
      </c>
    </row>
    <row r="57" spans="1:21" s="8" customFormat="1">
      <c r="A57" s="39">
        <f>'TEST MARKS '!A58</f>
        <v>49</v>
      </c>
      <c r="B57" s="39" t="str">
        <f>'TEST MARKS '!B58</f>
        <v>KOTHOJU SRIDHAR CHARY</v>
      </c>
      <c r="C57" s="39" t="str">
        <f>'TEST MARKS '!C58</f>
        <v>1SG15EC049</v>
      </c>
      <c r="D57" s="39">
        <f>'TEST MARKS '!J58</f>
        <v>0</v>
      </c>
      <c r="E57" s="39">
        <f>'TEST MARKS '!K58</f>
        <v>0</v>
      </c>
      <c r="F57" s="39">
        <f>'TEST MARKS '!L58</f>
        <v>0</v>
      </c>
      <c r="G57" s="39">
        <f>'TEST MARKS '!M58</f>
        <v>0</v>
      </c>
      <c r="H57" s="39">
        <f>'TEST MARKS '!N58</f>
        <v>0</v>
      </c>
      <c r="I57" s="39">
        <f>'TEST MARKS '!O58</f>
        <v>0</v>
      </c>
      <c r="J57" s="72" t="e">
        <f>D57/'TEST MARKS '!$J$155*100</f>
        <v>#DIV/0!</v>
      </c>
      <c r="K57" s="72" t="e">
        <f>E57/'TEST MARKS '!$K$155*100</f>
        <v>#DIV/0!</v>
      </c>
      <c r="L57" s="72" t="e">
        <f>F57/'TEST MARKS '!$L$155*100</f>
        <v>#DIV/0!</v>
      </c>
      <c r="M57" s="72" t="e">
        <f>G57/'TEST MARKS '!$M$155*100</f>
        <v>#DIV/0!</v>
      </c>
      <c r="N57" s="72" t="e">
        <f>H57/'TEST MARKS '!$N$155*100</f>
        <v>#DIV/0!</v>
      </c>
      <c r="O57" s="72" t="e">
        <f>I57/'TEST MARKS '!$O$155*100</f>
        <v>#DIV/0!</v>
      </c>
      <c r="P57" s="72" t="e">
        <f>IF(J57&lt;'TEST MARKS '!$D$160,"N","Y")</f>
        <v>#DIV/0!</v>
      </c>
      <c r="Q57" s="72" t="e">
        <f>IF(K57&lt;'TEST MARKS '!$D$160,"N","Y")</f>
        <v>#DIV/0!</v>
      </c>
      <c r="R57" s="72" t="e">
        <f>IF(L57&lt;'TEST MARKS '!$D$160,"N","Y")</f>
        <v>#DIV/0!</v>
      </c>
      <c r="S57" s="72" t="e">
        <f>IF(M57&lt;'TEST MARKS '!$D$160,"N","Y")</f>
        <v>#DIV/0!</v>
      </c>
      <c r="T57" s="72" t="e">
        <f>IF(N57&lt;'TEST MARKS '!$D$160,"N","Y")</f>
        <v>#DIV/0!</v>
      </c>
      <c r="U57" s="72" t="e">
        <f>IF(O57&lt;'TEST MARKS '!$D$160,"N","Y")</f>
        <v>#DIV/0!</v>
      </c>
    </row>
    <row r="58" spans="1:21" s="8" customFormat="1">
      <c r="A58" s="39">
        <f>'TEST MARKS '!A59</f>
        <v>50</v>
      </c>
      <c r="B58" s="39" t="str">
        <f>'TEST MARKS '!B59</f>
        <v>KOUSALYA S</v>
      </c>
      <c r="C58" s="39" t="str">
        <f>'TEST MARKS '!C59</f>
        <v>1SG15EC050</v>
      </c>
      <c r="D58" s="39">
        <f>'TEST MARKS '!J59</f>
        <v>0</v>
      </c>
      <c r="E58" s="39">
        <f>'TEST MARKS '!K59</f>
        <v>0</v>
      </c>
      <c r="F58" s="39">
        <f>'TEST MARKS '!L59</f>
        <v>0</v>
      </c>
      <c r="G58" s="39">
        <f>'TEST MARKS '!M59</f>
        <v>0</v>
      </c>
      <c r="H58" s="39">
        <f>'TEST MARKS '!N59</f>
        <v>0</v>
      </c>
      <c r="I58" s="39">
        <f>'TEST MARKS '!O59</f>
        <v>0</v>
      </c>
      <c r="J58" s="72" t="e">
        <f>D58/'TEST MARKS '!$J$155*100</f>
        <v>#DIV/0!</v>
      </c>
      <c r="K58" s="72" t="e">
        <f>E58/'TEST MARKS '!$K$155*100</f>
        <v>#DIV/0!</v>
      </c>
      <c r="L58" s="72" t="e">
        <f>F58/'TEST MARKS '!$L$155*100</f>
        <v>#DIV/0!</v>
      </c>
      <c r="M58" s="72" t="e">
        <f>G58/'TEST MARKS '!$M$155*100</f>
        <v>#DIV/0!</v>
      </c>
      <c r="N58" s="72" t="e">
        <f>H58/'TEST MARKS '!$N$155*100</f>
        <v>#DIV/0!</v>
      </c>
      <c r="O58" s="72" t="e">
        <f>I58/'TEST MARKS '!$O$155*100</f>
        <v>#DIV/0!</v>
      </c>
      <c r="P58" s="72" t="e">
        <f>IF(J58&lt;'TEST MARKS '!$D$160,"N","Y")</f>
        <v>#DIV/0!</v>
      </c>
      <c r="Q58" s="72" t="e">
        <f>IF(K58&lt;'TEST MARKS '!$D$160,"N","Y")</f>
        <v>#DIV/0!</v>
      </c>
      <c r="R58" s="72" t="e">
        <f>IF(L58&lt;'TEST MARKS '!$D$160,"N","Y")</f>
        <v>#DIV/0!</v>
      </c>
      <c r="S58" s="72" t="e">
        <f>IF(M58&lt;'TEST MARKS '!$D$160,"N","Y")</f>
        <v>#DIV/0!</v>
      </c>
      <c r="T58" s="72" t="e">
        <f>IF(N58&lt;'TEST MARKS '!$D$160,"N","Y")</f>
        <v>#DIV/0!</v>
      </c>
      <c r="U58" s="72" t="e">
        <f>IF(O58&lt;'TEST MARKS '!$D$160,"N","Y")</f>
        <v>#DIV/0!</v>
      </c>
    </row>
    <row r="59" spans="1:21" s="8" customFormat="1">
      <c r="A59" s="39">
        <f>'TEST MARKS '!A60</f>
        <v>51</v>
      </c>
      <c r="B59" s="39" t="str">
        <f>'TEST MARKS '!B60</f>
        <v>KOUSHALYA D</v>
      </c>
      <c r="C59" s="39" t="str">
        <f>'TEST MARKS '!C60</f>
        <v>1SG15EC051</v>
      </c>
      <c r="D59" s="39">
        <f>'TEST MARKS '!J60</f>
        <v>0</v>
      </c>
      <c r="E59" s="39">
        <f>'TEST MARKS '!K60</f>
        <v>0</v>
      </c>
      <c r="F59" s="39">
        <f>'TEST MARKS '!L60</f>
        <v>0</v>
      </c>
      <c r="G59" s="39">
        <f>'TEST MARKS '!M60</f>
        <v>0</v>
      </c>
      <c r="H59" s="39">
        <f>'TEST MARKS '!N60</f>
        <v>0</v>
      </c>
      <c r="I59" s="39">
        <f>'TEST MARKS '!O60</f>
        <v>0</v>
      </c>
      <c r="J59" s="72" t="e">
        <f>D59/'TEST MARKS '!$J$155*100</f>
        <v>#DIV/0!</v>
      </c>
      <c r="K59" s="72" t="e">
        <f>E59/'TEST MARKS '!$K$155*100</f>
        <v>#DIV/0!</v>
      </c>
      <c r="L59" s="72" t="e">
        <f>F59/'TEST MARKS '!$L$155*100</f>
        <v>#DIV/0!</v>
      </c>
      <c r="M59" s="72" t="e">
        <f>G59/'TEST MARKS '!$M$155*100</f>
        <v>#DIV/0!</v>
      </c>
      <c r="N59" s="72" t="e">
        <f>H59/'TEST MARKS '!$N$155*100</f>
        <v>#DIV/0!</v>
      </c>
      <c r="O59" s="72" t="e">
        <f>I59/'TEST MARKS '!$O$155*100</f>
        <v>#DIV/0!</v>
      </c>
      <c r="P59" s="72" t="e">
        <f>IF(J59&lt;'TEST MARKS '!$D$160,"N","Y")</f>
        <v>#DIV/0!</v>
      </c>
      <c r="Q59" s="72" t="e">
        <f>IF(K59&lt;'TEST MARKS '!$D$160,"N","Y")</f>
        <v>#DIV/0!</v>
      </c>
      <c r="R59" s="72" t="e">
        <f>IF(L59&lt;'TEST MARKS '!$D$160,"N","Y")</f>
        <v>#DIV/0!</v>
      </c>
      <c r="S59" s="72" t="e">
        <f>IF(M59&lt;'TEST MARKS '!$D$160,"N","Y")</f>
        <v>#DIV/0!</v>
      </c>
      <c r="T59" s="72" t="e">
        <f>IF(N59&lt;'TEST MARKS '!$D$160,"N","Y")</f>
        <v>#DIV/0!</v>
      </c>
      <c r="U59" s="72" t="e">
        <f>IF(O59&lt;'TEST MARKS '!$D$160,"N","Y")</f>
        <v>#DIV/0!</v>
      </c>
    </row>
    <row r="60" spans="1:21" s="8" customFormat="1">
      <c r="A60" s="39">
        <f>'TEST MARKS '!A61</f>
        <v>52</v>
      </c>
      <c r="B60" s="39" t="str">
        <f>'TEST MARKS '!B61</f>
        <v>KUMARI NEHA</v>
      </c>
      <c r="C60" s="39" t="str">
        <f>'TEST MARKS '!C61</f>
        <v>1SG15EC052</v>
      </c>
      <c r="D60" s="39">
        <f>'TEST MARKS '!J61</f>
        <v>0</v>
      </c>
      <c r="E60" s="39">
        <f>'TEST MARKS '!K61</f>
        <v>0</v>
      </c>
      <c r="F60" s="39">
        <f>'TEST MARKS '!L61</f>
        <v>0</v>
      </c>
      <c r="G60" s="39">
        <f>'TEST MARKS '!M61</f>
        <v>0</v>
      </c>
      <c r="H60" s="39">
        <f>'TEST MARKS '!N61</f>
        <v>0</v>
      </c>
      <c r="I60" s="39">
        <f>'TEST MARKS '!O61</f>
        <v>0</v>
      </c>
      <c r="J60" s="72" t="e">
        <f>D60/'TEST MARKS '!$J$155*100</f>
        <v>#DIV/0!</v>
      </c>
      <c r="K60" s="72" t="e">
        <f>E60/'TEST MARKS '!$K$155*100</f>
        <v>#DIV/0!</v>
      </c>
      <c r="L60" s="72" t="e">
        <f>F60/'TEST MARKS '!$L$155*100</f>
        <v>#DIV/0!</v>
      </c>
      <c r="M60" s="72" t="e">
        <f>G60/'TEST MARKS '!$M$155*100</f>
        <v>#DIV/0!</v>
      </c>
      <c r="N60" s="72" t="e">
        <f>H60/'TEST MARKS '!$N$155*100</f>
        <v>#DIV/0!</v>
      </c>
      <c r="O60" s="72" t="e">
        <f>I60/'TEST MARKS '!$O$155*100</f>
        <v>#DIV/0!</v>
      </c>
      <c r="P60" s="72" t="e">
        <f>IF(J60&lt;'TEST MARKS '!$D$160,"N","Y")</f>
        <v>#DIV/0!</v>
      </c>
      <c r="Q60" s="72" t="e">
        <f>IF(K60&lt;'TEST MARKS '!$D$160,"N","Y")</f>
        <v>#DIV/0!</v>
      </c>
      <c r="R60" s="72" t="e">
        <f>IF(L60&lt;'TEST MARKS '!$D$160,"N","Y")</f>
        <v>#DIV/0!</v>
      </c>
      <c r="S60" s="72" t="e">
        <f>IF(M60&lt;'TEST MARKS '!$D$160,"N","Y")</f>
        <v>#DIV/0!</v>
      </c>
      <c r="T60" s="72" t="e">
        <f>IF(N60&lt;'TEST MARKS '!$D$160,"N","Y")</f>
        <v>#DIV/0!</v>
      </c>
      <c r="U60" s="72" t="e">
        <f>IF(O60&lt;'TEST MARKS '!$D$160,"N","Y")</f>
        <v>#DIV/0!</v>
      </c>
    </row>
    <row r="61" spans="1:21">
      <c r="A61" s="39">
        <f>'TEST MARKS '!A62</f>
        <v>53</v>
      </c>
      <c r="B61" s="39" t="str">
        <f>'TEST MARKS '!B62</f>
        <v>LAVANYA M L</v>
      </c>
      <c r="C61" s="39" t="str">
        <f>'TEST MARKS '!C62</f>
        <v>1SG15EC053</v>
      </c>
      <c r="D61" s="39">
        <f>'TEST MARKS '!J62</f>
        <v>0</v>
      </c>
      <c r="E61" s="39">
        <f>'TEST MARKS '!K62</f>
        <v>0</v>
      </c>
      <c r="F61" s="39">
        <f>'TEST MARKS '!L62</f>
        <v>0</v>
      </c>
      <c r="G61" s="39">
        <f>'TEST MARKS '!M62</f>
        <v>0</v>
      </c>
      <c r="H61" s="39">
        <f>'TEST MARKS '!N62</f>
        <v>0</v>
      </c>
      <c r="I61" s="39">
        <f>'TEST MARKS '!O62</f>
        <v>0</v>
      </c>
      <c r="J61" s="72" t="e">
        <f>D61/'TEST MARKS '!$J$155*100</f>
        <v>#DIV/0!</v>
      </c>
      <c r="K61" s="72" t="e">
        <f>E61/'TEST MARKS '!$K$155*100</f>
        <v>#DIV/0!</v>
      </c>
      <c r="L61" s="72" t="e">
        <f>F61/'TEST MARKS '!$L$155*100</f>
        <v>#DIV/0!</v>
      </c>
      <c r="M61" s="72" t="e">
        <f>G61/'TEST MARKS '!$M$155*100</f>
        <v>#DIV/0!</v>
      </c>
      <c r="N61" s="72" t="e">
        <f>H61/'TEST MARKS '!$N$155*100</f>
        <v>#DIV/0!</v>
      </c>
      <c r="O61" s="72" t="e">
        <f>I61/'TEST MARKS '!$O$155*100</f>
        <v>#DIV/0!</v>
      </c>
      <c r="P61" s="72" t="e">
        <f>IF(J61&lt;'TEST MARKS '!$D$160,"N","Y")</f>
        <v>#DIV/0!</v>
      </c>
      <c r="Q61" s="72" t="e">
        <f>IF(K61&lt;'TEST MARKS '!$D$160,"N","Y")</f>
        <v>#DIV/0!</v>
      </c>
      <c r="R61" s="72" t="e">
        <f>IF(L61&lt;'TEST MARKS '!$D$160,"N","Y")</f>
        <v>#DIV/0!</v>
      </c>
      <c r="S61" s="72" t="e">
        <f>IF(M61&lt;'TEST MARKS '!$D$160,"N","Y")</f>
        <v>#DIV/0!</v>
      </c>
      <c r="T61" s="72" t="e">
        <f>IF(N61&lt;'TEST MARKS '!$D$160,"N","Y")</f>
        <v>#DIV/0!</v>
      </c>
      <c r="U61" s="72" t="e">
        <f>IF(O61&lt;'TEST MARKS '!$D$160,"N","Y")</f>
        <v>#DIV/0!</v>
      </c>
    </row>
    <row r="62" spans="1:21">
      <c r="A62" s="39">
        <f>'TEST MARKS '!A63</f>
        <v>54</v>
      </c>
      <c r="B62" s="39" t="str">
        <f>'TEST MARKS '!B63</f>
        <v>LINGARAJU L</v>
      </c>
      <c r="C62" s="39" t="str">
        <f>'TEST MARKS '!C63</f>
        <v>1SG15EC054</v>
      </c>
      <c r="D62" s="39">
        <f>'TEST MARKS '!J63</f>
        <v>0</v>
      </c>
      <c r="E62" s="39">
        <f>'TEST MARKS '!K63</f>
        <v>0</v>
      </c>
      <c r="F62" s="39">
        <f>'TEST MARKS '!L63</f>
        <v>0</v>
      </c>
      <c r="G62" s="39">
        <f>'TEST MARKS '!M63</f>
        <v>0</v>
      </c>
      <c r="H62" s="39">
        <f>'TEST MARKS '!N63</f>
        <v>0</v>
      </c>
      <c r="I62" s="39">
        <f>'TEST MARKS '!O63</f>
        <v>0</v>
      </c>
      <c r="J62" s="72" t="e">
        <f>D62/'TEST MARKS '!$J$155*100</f>
        <v>#DIV/0!</v>
      </c>
      <c r="K62" s="72" t="e">
        <f>E62/'TEST MARKS '!$K$155*100</f>
        <v>#DIV/0!</v>
      </c>
      <c r="L62" s="72" t="e">
        <f>F62/'TEST MARKS '!$L$155*100</f>
        <v>#DIV/0!</v>
      </c>
      <c r="M62" s="72" t="e">
        <f>G62/'TEST MARKS '!$M$155*100</f>
        <v>#DIV/0!</v>
      </c>
      <c r="N62" s="72" t="e">
        <f>H62/'TEST MARKS '!$N$155*100</f>
        <v>#DIV/0!</v>
      </c>
      <c r="O62" s="72" t="e">
        <f>I62/'TEST MARKS '!$O$155*100</f>
        <v>#DIV/0!</v>
      </c>
      <c r="P62" s="72" t="e">
        <f>IF(J62&lt;'TEST MARKS '!$D$160,"N","Y")</f>
        <v>#DIV/0!</v>
      </c>
      <c r="Q62" s="72" t="e">
        <f>IF(K62&lt;'TEST MARKS '!$D$160,"N","Y")</f>
        <v>#DIV/0!</v>
      </c>
      <c r="R62" s="72" t="e">
        <f>IF(L62&lt;'TEST MARKS '!$D$160,"N","Y")</f>
        <v>#DIV/0!</v>
      </c>
      <c r="S62" s="72" t="e">
        <f>IF(M62&lt;'TEST MARKS '!$D$160,"N","Y")</f>
        <v>#DIV/0!</v>
      </c>
      <c r="T62" s="72" t="e">
        <f>IF(N62&lt;'TEST MARKS '!$D$160,"N","Y")</f>
        <v>#DIV/0!</v>
      </c>
      <c r="U62" s="72" t="e">
        <f>IF(O62&lt;'TEST MARKS '!$D$160,"N","Y")</f>
        <v>#DIV/0!</v>
      </c>
    </row>
    <row r="63" spans="1:21">
      <c r="A63" s="39">
        <f>'TEST MARKS '!A64</f>
        <v>55</v>
      </c>
      <c r="B63" s="39" t="str">
        <f>'TEST MARKS '!B64</f>
        <v>MANJUNATH NAIK N</v>
      </c>
      <c r="C63" s="39" t="str">
        <f>'TEST MARKS '!C64</f>
        <v>1SG15EC056</v>
      </c>
      <c r="D63" s="39">
        <f>'TEST MARKS '!J64</f>
        <v>0</v>
      </c>
      <c r="E63" s="39">
        <f>'TEST MARKS '!K64</f>
        <v>0</v>
      </c>
      <c r="F63" s="39">
        <f>'TEST MARKS '!L64</f>
        <v>0</v>
      </c>
      <c r="G63" s="39">
        <f>'TEST MARKS '!M64</f>
        <v>0</v>
      </c>
      <c r="H63" s="39">
        <f>'TEST MARKS '!N64</f>
        <v>0</v>
      </c>
      <c r="I63" s="39">
        <f>'TEST MARKS '!O64</f>
        <v>0</v>
      </c>
      <c r="J63" s="72" t="e">
        <f>D63/'TEST MARKS '!$J$155*100</f>
        <v>#DIV/0!</v>
      </c>
      <c r="K63" s="72" t="e">
        <f>E63/'TEST MARKS '!$K$155*100</f>
        <v>#DIV/0!</v>
      </c>
      <c r="L63" s="72" t="e">
        <f>F63/'TEST MARKS '!$L$155*100</f>
        <v>#DIV/0!</v>
      </c>
      <c r="M63" s="72" t="e">
        <f>G63/'TEST MARKS '!$M$155*100</f>
        <v>#DIV/0!</v>
      </c>
      <c r="N63" s="72" t="e">
        <f>H63/'TEST MARKS '!$N$155*100</f>
        <v>#DIV/0!</v>
      </c>
      <c r="O63" s="72" t="e">
        <f>I63/'TEST MARKS '!$O$155*100</f>
        <v>#DIV/0!</v>
      </c>
      <c r="P63" s="72" t="e">
        <f>IF(J63&lt;'TEST MARKS '!$D$160,"N","Y")</f>
        <v>#DIV/0!</v>
      </c>
      <c r="Q63" s="72" t="e">
        <f>IF(K63&lt;'TEST MARKS '!$D$160,"N","Y")</f>
        <v>#DIV/0!</v>
      </c>
      <c r="R63" s="72" t="e">
        <f>IF(L63&lt;'TEST MARKS '!$D$160,"N","Y")</f>
        <v>#DIV/0!</v>
      </c>
      <c r="S63" s="72" t="e">
        <f>IF(M63&lt;'TEST MARKS '!$D$160,"N","Y")</f>
        <v>#DIV/0!</v>
      </c>
      <c r="T63" s="72" t="e">
        <f>IF(N63&lt;'TEST MARKS '!$D$160,"N","Y")</f>
        <v>#DIV/0!</v>
      </c>
      <c r="U63" s="72" t="e">
        <f>IF(O63&lt;'TEST MARKS '!$D$160,"N","Y")</f>
        <v>#DIV/0!</v>
      </c>
    </row>
    <row r="64" spans="1:21">
      <c r="A64" s="39">
        <f>'TEST MARKS '!A65</f>
        <v>56</v>
      </c>
      <c r="B64" s="39" t="str">
        <f>'TEST MARKS '!B65</f>
        <v>MANOJ G</v>
      </c>
      <c r="C64" s="39" t="str">
        <f>'TEST MARKS '!C65</f>
        <v>1SG15EC057</v>
      </c>
      <c r="D64" s="39">
        <f>'TEST MARKS '!J65</f>
        <v>0</v>
      </c>
      <c r="E64" s="39">
        <f>'TEST MARKS '!K65</f>
        <v>0</v>
      </c>
      <c r="F64" s="39">
        <f>'TEST MARKS '!L65</f>
        <v>0</v>
      </c>
      <c r="G64" s="39">
        <f>'TEST MARKS '!M65</f>
        <v>0</v>
      </c>
      <c r="H64" s="39">
        <f>'TEST MARKS '!N65</f>
        <v>0</v>
      </c>
      <c r="I64" s="39">
        <f>'TEST MARKS '!O65</f>
        <v>0</v>
      </c>
      <c r="J64" s="72" t="e">
        <f>D64/'TEST MARKS '!$J$155*100</f>
        <v>#DIV/0!</v>
      </c>
      <c r="K64" s="72" t="e">
        <f>E64/'TEST MARKS '!$K$155*100</f>
        <v>#DIV/0!</v>
      </c>
      <c r="L64" s="72" t="e">
        <f>F64/'TEST MARKS '!$L$155*100</f>
        <v>#DIV/0!</v>
      </c>
      <c r="M64" s="72" t="e">
        <f>G64/'TEST MARKS '!$M$155*100</f>
        <v>#DIV/0!</v>
      </c>
      <c r="N64" s="72" t="e">
        <f>H64/'TEST MARKS '!$N$155*100</f>
        <v>#DIV/0!</v>
      </c>
      <c r="O64" s="72" t="e">
        <f>I64/'TEST MARKS '!$O$155*100</f>
        <v>#DIV/0!</v>
      </c>
      <c r="P64" s="72" t="e">
        <f>IF(J64&lt;'TEST MARKS '!$D$160,"N","Y")</f>
        <v>#DIV/0!</v>
      </c>
      <c r="Q64" s="72" t="e">
        <f>IF(K64&lt;'TEST MARKS '!$D$160,"N","Y")</f>
        <v>#DIV/0!</v>
      </c>
      <c r="R64" s="72" t="e">
        <f>IF(L64&lt;'TEST MARKS '!$D$160,"N","Y")</f>
        <v>#DIV/0!</v>
      </c>
      <c r="S64" s="72" t="e">
        <f>IF(M64&lt;'TEST MARKS '!$D$160,"N","Y")</f>
        <v>#DIV/0!</v>
      </c>
      <c r="T64" s="72" t="e">
        <f>IF(N64&lt;'TEST MARKS '!$D$160,"N","Y")</f>
        <v>#DIV/0!</v>
      </c>
      <c r="U64" s="72" t="e">
        <f>IF(O64&lt;'TEST MARKS '!$D$160,"N","Y")</f>
        <v>#DIV/0!</v>
      </c>
    </row>
    <row r="65" spans="1:21">
      <c r="A65" s="39">
        <f>'TEST MARKS '!A66</f>
        <v>57</v>
      </c>
      <c r="B65" s="39" t="str">
        <f>'TEST MARKS '!B66</f>
        <v>MANUN RAJ SINGH</v>
      </c>
      <c r="C65" s="39" t="str">
        <f>'TEST MARKS '!C66</f>
        <v>1SG15EC058</v>
      </c>
      <c r="D65" s="39">
        <f>'TEST MARKS '!J66</f>
        <v>0</v>
      </c>
      <c r="E65" s="39">
        <f>'TEST MARKS '!K66</f>
        <v>0</v>
      </c>
      <c r="F65" s="39">
        <f>'TEST MARKS '!L66</f>
        <v>0</v>
      </c>
      <c r="G65" s="39">
        <f>'TEST MARKS '!M66</f>
        <v>0</v>
      </c>
      <c r="H65" s="39">
        <f>'TEST MARKS '!N66</f>
        <v>0</v>
      </c>
      <c r="I65" s="39">
        <f>'TEST MARKS '!O66</f>
        <v>0</v>
      </c>
      <c r="J65" s="72" t="e">
        <f>D65/'TEST MARKS '!$J$155*100</f>
        <v>#DIV/0!</v>
      </c>
      <c r="K65" s="72" t="e">
        <f>E65/'TEST MARKS '!$K$155*100</f>
        <v>#DIV/0!</v>
      </c>
      <c r="L65" s="72" t="e">
        <f>F65/'TEST MARKS '!$L$155*100</f>
        <v>#DIV/0!</v>
      </c>
      <c r="M65" s="72" t="e">
        <f>G65/'TEST MARKS '!$M$155*100</f>
        <v>#DIV/0!</v>
      </c>
      <c r="N65" s="72" t="e">
        <f>H65/'TEST MARKS '!$N$155*100</f>
        <v>#DIV/0!</v>
      </c>
      <c r="O65" s="72" t="e">
        <f>I65/'TEST MARKS '!$O$155*100</f>
        <v>#DIV/0!</v>
      </c>
      <c r="P65" s="72" t="e">
        <f>IF(J65&lt;'TEST MARKS '!$D$160,"N","Y")</f>
        <v>#DIV/0!</v>
      </c>
      <c r="Q65" s="72" t="e">
        <f>IF(K65&lt;'TEST MARKS '!$D$160,"N","Y")</f>
        <v>#DIV/0!</v>
      </c>
      <c r="R65" s="72" t="e">
        <f>IF(L65&lt;'TEST MARKS '!$D$160,"N","Y")</f>
        <v>#DIV/0!</v>
      </c>
      <c r="S65" s="72" t="e">
        <f>IF(M65&lt;'TEST MARKS '!$D$160,"N","Y")</f>
        <v>#DIV/0!</v>
      </c>
      <c r="T65" s="72" t="e">
        <f>IF(N65&lt;'TEST MARKS '!$D$160,"N","Y")</f>
        <v>#DIV/0!</v>
      </c>
      <c r="U65" s="72" t="e">
        <f>IF(O65&lt;'TEST MARKS '!$D$160,"N","Y")</f>
        <v>#DIV/0!</v>
      </c>
    </row>
    <row r="66" spans="1:21">
      <c r="A66" s="39">
        <f>'TEST MARKS '!A67</f>
        <v>58</v>
      </c>
      <c r="B66" s="39" t="str">
        <f>'TEST MARKS '!B67</f>
        <v>MEGHANA  A  S</v>
      </c>
      <c r="C66" s="39" t="str">
        <f>'TEST MARKS '!C67</f>
        <v>1SG15EC059</v>
      </c>
      <c r="D66" s="39">
        <f>'TEST MARKS '!J67</f>
        <v>0</v>
      </c>
      <c r="E66" s="39">
        <f>'TEST MARKS '!K67</f>
        <v>0</v>
      </c>
      <c r="F66" s="39">
        <f>'TEST MARKS '!L67</f>
        <v>0</v>
      </c>
      <c r="G66" s="39">
        <f>'TEST MARKS '!M67</f>
        <v>0</v>
      </c>
      <c r="H66" s="39">
        <f>'TEST MARKS '!N67</f>
        <v>0</v>
      </c>
      <c r="I66" s="39">
        <f>'TEST MARKS '!O67</f>
        <v>0</v>
      </c>
      <c r="J66" s="72" t="e">
        <f>D66/'TEST MARKS '!$J$155*100</f>
        <v>#DIV/0!</v>
      </c>
      <c r="K66" s="72" t="e">
        <f>E66/'TEST MARKS '!$K$155*100</f>
        <v>#DIV/0!</v>
      </c>
      <c r="L66" s="72" t="e">
        <f>F66/'TEST MARKS '!$L$155*100</f>
        <v>#DIV/0!</v>
      </c>
      <c r="M66" s="72" t="e">
        <f>G66/'TEST MARKS '!$M$155*100</f>
        <v>#DIV/0!</v>
      </c>
      <c r="N66" s="72" t="e">
        <f>H66/'TEST MARKS '!$N$155*100</f>
        <v>#DIV/0!</v>
      </c>
      <c r="O66" s="72" t="e">
        <f>I66/'TEST MARKS '!$O$155*100</f>
        <v>#DIV/0!</v>
      </c>
      <c r="P66" s="72" t="e">
        <f>IF(J66&lt;'TEST MARKS '!$D$160,"N","Y")</f>
        <v>#DIV/0!</v>
      </c>
      <c r="Q66" s="72" t="e">
        <f>IF(K66&lt;'TEST MARKS '!$D$160,"N","Y")</f>
        <v>#DIV/0!</v>
      </c>
      <c r="R66" s="72" t="e">
        <f>IF(L66&lt;'TEST MARKS '!$D$160,"N","Y")</f>
        <v>#DIV/0!</v>
      </c>
      <c r="S66" s="72" t="e">
        <f>IF(M66&lt;'TEST MARKS '!$D$160,"N","Y")</f>
        <v>#DIV/0!</v>
      </c>
      <c r="T66" s="72" t="e">
        <f>IF(N66&lt;'TEST MARKS '!$D$160,"N","Y")</f>
        <v>#DIV/0!</v>
      </c>
      <c r="U66" s="72" t="e">
        <f>IF(O66&lt;'TEST MARKS '!$D$160,"N","Y")</f>
        <v>#DIV/0!</v>
      </c>
    </row>
    <row r="67" spans="1:21">
      <c r="A67" s="39">
        <f>'TEST MARKS '!A68</f>
        <v>59</v>
      </c>
      <c r="B67" s="39" t="str">
        <f>'TEST MARKS '!B68</f>
        <v>MOHAMMED SHAHID</v>
      </c>
      <c r="C67" s="39" t="str">
        <f>'TEST MARKS '!C68</f>
        <v>1SG15EC060</v>
      </c>
      <c r="D67" s="39">
        <f>'TEST MARKS '!J68</f>
        <v>0</v>
      </c>
      <c r="E67" s="39">
        <f>'TEST MARKS '!K68</f>
        <v>0</v>
      </c>
      <c r="F67" s="39">
        <f>'TEST MARKS '!L68</f>
        <v>0</v>
      </c>
      <c r="G67" s="39">
        <f>'TEST MARKS '!M68</f>
        <v>0</v>
      </c>
      <c r="H67" s="39">
        <f>'TEST MARKS '!N68</f>
        <v>0</v>
      </c>
      <c r="I67" s="39">
        <f>'TEST MARKS '!O68</f>
        <v>0</v>
      </c>
      <c r="J67" s="72" t="e">
        <f>D67/'TEST MARKS '!$J$155*100</f>
        <v>#DIV/0!</v>
      </c>
      <c r="K67" s="72" t="e">
        <f>E67/'TEST MARKS '!$K$155*100</f>
        <v>#DIV/0!</v>
      </c>
      <c r="L67" s="72" t="e">
        <f>F67/'TEST MARKS '!$L$155*100</f>
        <v>#DIV/0!</v>
      </c>
      <c r="M67" s="72" t="e">
        <f>G67/'TEST MARKS '!$M$155*100</f>
        <v>#DIV/0!</v>
      </c>
      <c r="N67" s="72" t="e">
        <f>H67/'TEST MARKS '!$N$155*100</f>
        <v>#DIV/0!</v>
      </c>
      <c r="O67" s="72" t="e">
        <f>I67/'TEST MARKS '!$O$155*100</f>
        <v>#DIV/0!</v>
      </c>
      <c r="P67" s="72" t="e">
        <f>IF(J67&lt;'TEST MARKS '!$D$160,"N","Y")</f>
        <v>#DIV/0!</v>
      </c>
      <c r="Q67" s="72" t="e">
        <f>IF(K67&lt;'TEST MARKS '!$D$160,"N","Y")</f>
        <v>#DIV/0!</v>
      </c>
      <c r="R67" s="72" t="e">
        <f>IF(L67&lt;'TEST MARKS '!$D$160,"N","Y")</f>
        <v>#DIV/0!</v>
      </c>
      <c r="S67" s="72" t="e">
        <f>IF(M67&lt;'TEST MARKS '!$D$160,"N","Y")</f>
        <v>#DIV/0!</v>
      </c>
      <c r="T67" s="72" t="e">
        <f>IF(N67&lt;'TEST MARKS '!$D$160,"N","Y")</f>
        <v>#DIV/0!</v>
      </c>
      <c r="U67" s="72" t="e">
        <f>IF(O67&lt;'TEST MARKS '!$D$160,"N","Y")</f>
        <v>#DIV/0!</v>
      </c>
    </row>
    <row r="68" spans="1:21">
      <c r="A68" s="39">
        <f>'TEST MARKS '!A69</f>
        <v>60</v>
      </c>
      <c r="B68" s="39" t="str">
        <f>'TEST MARKS '!B69</f>
        <v>MOHAN VERMA K</v>
      </c>
      <c r="C68" s="39" t="str">
        <f>'TEST MARKS '!C69</f>
        <v>1SG15EC061</v>
      </c>
      <c r="D68" s="39">
        <f>'TEST MARKS '!J69</f>
        <v>0</v>
      </c>
      <c r="E68" s="39">
        <f>'TEST MARKS '!K69</f>
        <v>0</v>
      </c>
      <c r="F68" s="39">
        <f>'TEST MARKS '!L69</f>
        <v>0</v>
      </c>
      <c r="G68" s="39">
        <f>'TEST MARKS '!M69</f>
        <v>0</v>
      </c>
      <c r="H68" s="39">
        <f>'TEST MARKS '!N69</f>
        <v>0</v>
      </c>
      <c r="I68" s="39">
        <f>'TEST MARKS '!O69</f>
        <v>0</v>
      </c>
      <c r="J68" s="72" t="e">
        <f>D68/'TEST MARKS '!$J$155*100</f>
        <v>#DIV/0!</v>
      </c>
      <c r="K68" s="72" t="e">
        <f>E68/'TEST MARKS '!$K$155*100</f>
        <v>#DIV/0!</v>
      </c>
      <c r="L68" s="72" t="e">
        <f>F68/'TEST MARKS '!$L$155*100</f>
        <v>#DIV/0!</v>
      </c>
      <c r="M68" s="72" t="e">
        <f>G68/'TEST MARKS '!$M$155*100</f>
        <v>#DIV/0!</v>
      </c>
      <c r="N68" s="72" t="e">
        <f>H68/'TEST MARKS '!$N$155*100</f>
        <v>#DIV/0!</v>
      </c>
      <c r="O68" s="72" t="e">
        <f>I68/'TEST MARKS '!$O$155*100</f>
        <v>#DIV/0!</v>
      </c>
      <c r="P68" s="72" t="e">
        <f>IF(J68&lt;'TEST MARKS '!$D$160,"N","Y")</f>
        <v>#DIV/0!</v>
      </c>
      <c r="Q68" s="72" t="e">
        <f>IF(K68&lt;'TEST MARKS '!$D$160,"N","Y")</f>
        <v>#DIV/0!</v>
      </c>
      <c r="R68" s="72" t="e">
        <f>IF(L68&lt;'TEST MARKS '!$D$160,"N","Y")</f>
        <v>#DIV/0!</v>
      </c>
      <c r="S68" s="72" t="e">
        <f>IF(M68&lt;'TEST MARKS '!$D$160,"N","Y")</f>
        <v>#DIV/0!</v>
      </c>
      <c r="T68" s="72" t="e">
        <f>IF(N68&lt;'TEST MARKS '!$D$160,"N","Y")</f>
        <v>#DIV/0!</v>
      </c>
      <c r="U68" s="72" t="e">
        <f>IF(O68&lt;'TEST MARKS '!$D$160,"N","Y")</f>
        <v>#DIV/0!</v>
      </c>
    </row>
    <row r="69" spans="1:21">
      <c r="A69" s="39">
        <f>'TEST MARKS '!A70</f>
        <v>61</v>
      </c>
      <c r="B69" s="39" t="str">
        <f>'TEST MARKS '!B70</f>
        <v>MOHIT SHARMA</v>
      </c>
      <c r="C69" s="39" t="str">
        <f>'TEST MARKS '!C70</f>
        <v>1SG15EC062</v>
      </c>
      <c r="D69" s="39">
        <f>'TEST MARKS '!J70</f>
        <v>0</v>
      </c>
      <c r="E69" s="39">
        <f>'TEST MARKS '!K70</f>
        <v>0</v>
      </c>
      <c r="F69" s="39">
        <f>'TEST MARKS '!L70</f>
        <v>0</v>
      </c>
      <c r="G69" s="39">
        <f>'TEST MARKS '!M70</f>
        <v>0</v>
      </c>
      <c r="H69" s="39">
        <f>'TEST MARKS '!N70</f>
        <v>0</v>
      </c>
      <c r="I69" s="39">
        <f>'TEST MARKS '!O70</f>
        <v>0</v>
      </c>
      <c r="J69" s="72" t="e">
        <f>D69/'TEST MARKS '!$J$155*100</f>
        <v>#DIV/0!</v>
      </c>
      <c r="K69" s="72" t="e">
        <f>E69/'TEST MARKS '!$K$155*100</f>
        <v>#DIV/0!</v>
      </c>
      <c r="L69" s="72" t="e">
        <f>F69/'TEST MARKS '!$L$155*100</f>
        <v>#DIV/0!</v>
      </c>
      <c r="M69" s="72" t="e">
        <f>G69/'TEST MARKS '!$M$155*100</f>
        <v>#DIV/0!</v>
      </c>
      <c r="N69" s="72" t="e">
        <f>H69/'TEST MARKS '!$N$155*100</f>
        <v>#DIV/0!</v>
      </c>
      <c r="O69" s="72" t="e">
        <f>I69/'TEST MARKS '!$O$155*100</f>
        <v>#DIV/0!</v>
      </c>
      <c r="P69" s="72" t="e">
        <f>IF(J69&lt;'TEST MARKS '!$D$160,"N","Y")</f>
        <v>#DIV/0!</v>
      </c>
      <c r="Q69" s="72" t="e">
        <f>IF(K69&lt;'TEST MARKS '!$D$160,"N","Y")</f>
        <v>#DIV/0!</v>
      </c>
      <c r="R69" s="72" t="e">
        <f>IF(L69&lt;'TEST MARKS '!$D$160,"N","Y")</f>
        <v>#DIV/0!</v>
      </c>
      <c r="S69" s="72" t="e">
        <f>IF(M69&lt;'TEST MARKS '!$D$160,"N","Y")</f>
        <v>#DIV/0!</v>
      </c>
      <c r="T69" s="72" t="e">
        <f>IF(N69&lt;'TEST MARKS '!$D$160,"N","Y")</f>
        <v>#DIV/0!</v>
      </c>
      <c r="U69" s="72" t="e">
        <f>IF(O69&lt;'TEST MARKS '!$D$160,"N","Y")</f>
        <v>#DIV/0!</v>
      </c>
    </row>
    <row r="70" spans="1:21">
      <c r="A70" s="39">
        <f>'TEST MARKS '!A71</f>
        <v>62</v>
      </c>
      <c r="B70" s="39" t="str">
        <f>'TEST MARKS '!B71</f>
        <v>MOTILAL</v>
      </c>
      <c r="C70" s="39" t="str">
        <f>'TEST MARKS '!C71</f>
        <v>1SG15EC063</v>
      </c>
      <c r="D70" s="39">
        <f>'TEST MARKS '!J71</f>
        <v>0</v>
      </c>
      <c r="E70" s="39">
        <f>'TEST MARKS '!K71</f>
        <v>0</v>
      </c>
      <c r="F70" s="39">
        <f>'TEST MARKS '!L71</f>
        <v>0</v>
      </c>
      <c r="G70" s="39">
        <f>'TEST MARKS '!M71</f>
        <v>0</v>
      </c>
      <c r="H70" s="39">
        <f>'TEST MARKS '!N71</f>
        <v>0</v>
      </c>
      <c r="I70" s="39">
        <f>'TEST MARKS '!O71</f>
        <v>0</v>
      </c>
      <c r="J70" s="72" t="e">
        <f>D70/'TEST MARKS '!$J$155*100</f>
        <v>#DIV/0!</v>
      </c>
      <c r="K70" s="72" t="e">
        <f>E70/'TEST MARKS '!$K$155*100</f>
        <v>#DIV/0!</v>
      </c>
      <c r="L70" s="72" t="e">
        <f>F70/'TEST MARKS '!$L$155*100</f>
        <v>#DIV/0!</v>
      </c>
      <c r="M70" s="72" t="e">
        <f>G70/'TEST MARKS '!$M$155*100</f>
        <v>#DIV/0!</v>
      </c>
      <c r="N70" s="72" t="e">
        <f>H70/'TEST MARKS '!$N$155*100</f>
        <v>#DIV/0!</v>
      </c>
      <c r="O70" s="72" t="e">
        <f>I70/'TEST MARKS '!$O$155*100</f>
        <v>#DIV/0!</v>
      </c>
      <c r="P70" s="72" t="e">
        <f>IF(J70&lt;'TEST MARKS '!$D$160,"N","Y")</f>
        <v>#DIV/0!</v>
      </c>
      <c r="Q70" s="72" t="e">
        <f>IF(K70&lt;'TEST MARKS '!$D$160,"N","Y")</f>
        <v>#DIV/0!</v>
      </c>
      <c r="R70" s="72" t="e">
        <f>IF(L70&lt;'TEST MARKS '!$D$160,"N","Y")</f>
        <v>#DIV/0!</v>
      </c>
      <c r="S70" s="72" t="e">
        <f>IF(M70&lt;'TEST MARKS '!$D$160,"N","Y")</f>
        <v>#DIV/0!</v>
      </c>
      <c r="T70" s="72" t="e">
        <f>IF(N70&lt;'TEST MARKS '!$D$160,"N","Y")</f>
        <v>#DIV/0!</v>
      </c>
      <c r="U70" s="72" t="e">
        <f>IF(O70&lt;'TEST MARKS '!$D$160,"N","Y")</f>
        <v>#DIV/0!</v>
      </c>
    </row>
    <row r="71" spans="1:21">
      <c r="A71" s="39">
        <f>'TEST MARKS '!A72</f>
        <v>63</v>
      </c>
      <c r="B71" s="39" t="str">
        <f>'TEST MARKS '!B72</f>
        <v>NAYANA H J</v>
      </c>
      <c r="C71" s="39" t="str">
        <f>'TEST MARKS '!C72</f>
        <v>1SG15EC064</v>
      </c>
      <c r="D71" s="39">
        <f>'TEST MARKS '!J72</f>
        <v>0</v>
      </c>
      <c r="E71" s="39">
        <f>'TEST MARKS '!K72</f>
        <v>0</v>
      </c>
      <c r="F71" s="39">
        <f>'TEST MARKS '!L72</f>
        <v>0</v>
      </c>
      <c r="G71" s="39">
        <f>'TEST MARKS '!M72</f>
        <v>0</v>
      </c>
      <c r="H71" s="39">
        <f>'TEST MARKS '!N72</f>
        <v>0</v>
      </c>
      <c r="I71" s="39">
        <f>'TEST MARKS '!O72</f>
        <v>0</v>
      </c>
      <c r="J71" s="72" t="e">
        <f>D71/'TEST MARKS '!$J$155*100</f>
        <v>#DIV/0!</v>
      </c>
      <c r="K71" s="72" t="e">
        <f>E71/'TEST MARKS '!$K$155*100</f>
        <v>#DIV/0!</v>
      </c>
      <c r="L71" s="72" t="e">
        <f>F71/'TEST MARKS '!$L$155*100</f>
        <v>#DIV/0!</v>
      </c>
      <c r="M71" s="72" t="e">
        <f>G71/'TEST MARKS '!$M$155*100</f>
        <v>#DIV/0!</v>
      </c>
      <c r="N71" s="72" t="e">
        <f>H71/'TEST MARKS '!$N$155*100</f>
        <v>#DIV/0!</v>
      </c>
      <c r="O71" s="72" t="e">
        <f>I71/'TEST MARKS '!$O$155*100</f>
        <v>#DIV/0!</v>
      </c>
      <c r="P71" s="72" t="e">
        <f>IF(J71&lt;'TEST MARKS '!$D$160,"N","Y")</f>
        <v>#DIV/0!</v>
      </c>
      <c r="Q71" s="72" t="e">
        <f>IF(K71&lt;'TEST MARKS '!$D$160,"N","Y")</f>
        <v>#DIV/0!</v>
      </c>
      <c r="R71" s="72" t="e">
        <f>IF(L71&lt;'TEST MARKS '!$D$160,"N","Y")</f>
        <v>#DIV/0!</v>
      </c>
      <c r="S71" s="72" t="e">
        <f>IF(M71&lt;'TEST MARKS '!$D$160,"N","Y")</f>
        <v>#DIV/0!</v>
      </c>
      <c r="T71" s="72" t="e">
        <f>IF(N71&lt;'TEST MARKS '!$D$160,"N","Y")</f>
        <v>#DIV/0!</v>
      </c>
      <c r="U71" s="72" t="e">
        <f>IF(O71&lt;'TEST MARKS '!$D$160,"N","Y")</f>
        <v>#DIV/0!</v>
      </c>
    </row>
    <row r="72" spans="1:21">
      <c r="A72" s="39">
        <f>'TEST MARKS '!A73</f>
        <v>64</v>
      </c>
      <c r="B72" s="39" t="str">
        <f>'TEST MARKS '!B73</f>
        <v>NEHA S</v>
      </c>
      <c r="C72" s="39" t="str">
        <f>'TEST MARKS '!C73</f>
        <v>1SG15EC065</v>
      </c>
      <c r="D72" s="39">
        <f>'TEST MARKS '!J73</f>
        <v>0</v>
      </c>
      <c r="E72" s="39">
        <f>'TEST MARKS '!K73</f>
        <v>0</v>
      </c>
      <c r="F72" s="39">
        <f>'TEST MARKS '!L73</f>
        <v>0</v>
      </c>
      <c r="G72" s="39">
        <f>'TEST MARKS '!M73</f>
        <v>0</v>
      </c>
      <c r="H72" s="39">
        <f>'TEST MARKS '!N73</f>
        <v>0</v>
      </c>
      <c r="I72" s="39">
        <f>'TEST MARKS '!O73</f>
        <v>0</v>
      </c>
      <c r="J72" s="72" t="e">
        <f>D72/'TEST MARKS '!$J$155*100</f>
        <v>#DIV/0!</v>
      </c>
      <c r="K72" s="72" t="e">
        <f>E72/'TEST MARKS '!$K$155*100</f>
        <v>#DIV/0!</v>
      </c>
      <c r="L72" s="72" t="e">
        <f>F72/'TEST MARKS '!$L$155*100</f>
        <v>#DIV/0!</v>
      </c>
      <c r="M72" s="72" t="e">
        <f>G72/'TEST MARKS '!$M$155*100</f>
        <v>#DIV/0!</v>
      </c>
      <c r="N72" s="72" t="e">
        <f>H72/'TEST MARKS '!$N$155*100</f>
        <v>#DIV/0!</v>
      </c>
      <c r="O72" s="72" t="e">
        <f>I72/'TEST MARKS '!$O$155*100</f>
        <v>#DIV/0!</v>
      </c>
      <c r="P72" s="72" t="e">
        <f>IF(J72&lt;'TEST MARKS '!$D$160,"N","Y")</f>
        <v>#DIV/0!</v>
      </c>
      <c r="Q72" s="72" t="e">
        <f>IF(K72&lt;'TEST MARKS '!$D$160,"N","Y")</f>
        <v>#DIV/0!</v>
      </c>
      <c r="R72" s="72" t="e">
        <f>IF(L72&lt;'TEST MARKS '!$D$160,"N","Y")</f>
        <v>#DIV/0!</v>
      </c>
      <c r="S72" s="72" t="e">
        <f>IF(M72&lt;'TEST MARKS '!$D$160,"N","Y")</f>
        <v>#DIV/0!</v>
      </c>
      <c r="T72" s="72" t="e">
        <f>IF(N72&lt;'TEST MARKS '!$D$160,"N","Y")</f>
        <v>#DIV/0!</v>
      </c>
      <c r="U72" s="72" t="e">
        <f>IF(O72&lt;'TEST MARKS '!$D$160,"N","Y")</f>
        <v>#DIV/0!</v>
      </c>
    </row>
    <row r="73" spans="1:21">
      <c r="A73" s="39">
        <f>'TEST MARKS '!A74</f>
        <v>65</v>
      </c>
      <c r="B73" s="39" t="str">
        <f>'TEST MARKS '!B74</f>
        <v>NIDA SULTHANA N</v>
      </c>
      <c r="C73" s="39" t="str">
        <f>'TEST MARKS '!C74</f>
        <v>1SG15EC066</v>
      </c>
      <c r="D73" s="39">
        <f>'TEST MARKS '!J74</f>
        <v>0</v>
      </c>
      <c r="E73" s="39">
        <f>'TEST MARKS '!K74</f>
        <v>0</v>
      </c>
      <c r="F73" s="39">
        <f>'TEST MARKS '!L74</f>
        <v>0</v>
      </c>
      <c r="G73" s="39">
        <f>'TEST MARKS '!M74</f>
        <v>0</v>
      </c>
      <c r="H73" s="39">
        <f>'TEST MARKS '!N74</f>
        <v>0</v>
      </c>
      <c r="I73" s="39">
        <f>'TEST MARKS '!O74</f>
        <v>0</v>
      </c>
      <c r="J73" s="72" t="e">
        <f>D73/'TEST MARKS '!$J$155*100</f>
        <v>#DIV/0!</v>
      </c>
      <c r="K73" s="72" t="e">
        <f>E73/'TEST MARKS '!$K$155*100</f>
        <v>#DIV/0!</v>
      </c>
      <c r="L73" s="72" t="e">
        <f>F73/'TEST MARKS '!$L$155*100</f>
        <v>#DIV/0!</v>
      </c>
      <c r="M73" s="72" t="e">
        <f>G73/'TEST MARKS '!$M$155*100</f>
        <v>#DIV/0!</v>
      </c>
      <c r="N73" s="72" t="e">
        <f>H73/'TEST MARKS '!$N$155*100</f>
        <v>#DIV/0!</v>
      </c>
      <c r="O73" s="72" t="e">
        <f>I73/'TEST MARKS '!$O$155*100</f>
        <v>#DIV/0!</v>
      </c>
      <c r="P73" s="72" t="e">
        <f>IF(J73&lt;'TEST MARKS '!$D$160,"N","Y")</f>
        <v>#DIV/0!</v>
      </c>
      <c r="Q73" s="72" t="e">
        <f>IF(K73&lt;'TEST MARKS '!$D$160,"N","Y")</f>
        <v>#DIV/0!</v>
      </c>
      <c r="R73" s="72" t="e">
        <f>IF(L73&lt;'TEST MARKS '!$D$160,"N","Y")</f>
        <v>#DIV/0!</v>
      </c>
      <c r="S73" s="72" t="e">
        <f>IF(M73&lt;'TEST MARKS '!$D$160,"N","Y")</f>
        <v>#DIV/0!</v>
      </c>
      <c r="T73" s="72" t="e">
        <f>IF(N73&lt;'TEST MARKS '!$D$160,"N","Y")</f>
        <v>#DIV/0!</v>
      </c>
      <c r="U73" s="72" t="e">
        <f>IF(O73&lt;'TEST MARKS '!$D$160,"N","Y")</f>
        <v>#DIV/0!</v>
      </c>
    </row>
    <row r="74" spans="1:21">
      <c r="A74" s="39">
        <f>'TEST MARKS '!A75</f>
        <v>66</v>
      </c>
      <c r="B74" s="39" t="str">
        <f>'TEST MARKS '!B75</f>
        <v>NIKHIL R.A</v>
      </c>
      <c r="C74" s="39" t="str">
        <f>'TEST MARKS '!C75</f>
        <v>1SG15EC067</v>
      </c>
      <c r="D74" s="39">
        <f>'TEST MARKS '!J75</f>
        <v>0</v>
      </c>
      <c r="E74" s="39">
        <f>'TEST MARKS '!K75</f>
        <v>0</v>
      </c>
      <c r="F74" s="39">
        <f>'TEST MARKS '!L75</f>
        <v>0</v>
      </c>
      <c r="G74" s="39">
        <f>'TEST MARKS '!M75</f>
        <v>0</v>
      </c>
      <c r="H74" s="39">
        <f>'TEST MARKS '!N75</f>
        <v>0</v>
      </c>
      <c r="I74" s="39">
        <f>'TEST MARKS '!O75</f>
        <v>0</v>
      </c>
      <c r="J74" s="72" t="e">
        <f>D74/'TEST MARKS '!$J$155*100</f>
        <v>#DIV/0!</v>
      </c>
      <c r="K74" s="72" t="e">
        <f>E74/'TEST MARKS '!$K$155*100</f>
        <v>#DIV/0!</v>
      </c>
      <c r="L74" s="72" t="e">
        <f>F74/'TEST MARKS '!$L$155*100</f>
        <v>#DIV/0!</v>
      </c>
      <c r="M74" s="72" t="e">
        <f>G74/'TEST MARKS '!$M$155*100</f>
        <v>#DIV/0!</v>
      </c>
      <c r="N74" s="72" t="e">
        <f>H74/'TEST MARKS '!$N$155*100</f>
        <v>#DIV/0!</v>
      </c>
      <c r="O74" s="72" t="e">
        <f>I74/'TEST MARKS '!$O$155*100</f>
        <v>#DIV/0!</v>
      </c>
      <c r="P74" s="72" t="e">
        <f>IF(J74&lt;'TEST MARKS '!$D$160,"N","Y")</f>
        <v>#DIV/0!</v>
      </c>
      <c r="Q74" s="72" t="e">
        <f>IF(K74&lt;'TEST MARKS '!$D$160,"N","Y")</f>
        <v>#DIV/0!</v>
      </c>
      <c r="R74" s="72" t="e">
        <f>IF(L74&lt;'TEST MARKS '!$D$160,"N","Y")</f>
        <v>#DIV/0!</v>
      </c>
      <c r="S74" s="72" t="e">
        <f>IF(M74&lt;'TEST MARKS '!$D$160,"N","Y")</f>
        <v>#DIV/0!</v>
      </c>
      <c r="T74" s="72" t="e">
        <f>IF(N74&lt;'TEST MARKS '!$D$160,"N","Y")</f>
        <v>#DIV/0!</v>
      </c>
      <c r="U74" s="72" t="e">
        <f>IF(O74&lt;'TEST MARKS '!$D$160,"N","Y")</f>
        <v>#DIV/0!</v>
      </c>
    </row>
    <row r="75" spans="1:21">
      <c r="A75" s="39">
        <f>'TEST MARKS '!A76</f>
        <v>67</v>
      </c>
      <c r="B75" s="39" t="str">
        <f>'TEST MARKS '!B76</f>
        <v>NISHAL KUMAR TIWARI</v>
      </c>
      <c r="C75" s="39" t="str">
        <f>'TEST MARKS '!C76</f>
        <v>1SG15EC068</v>
      </c>
      <c r="D75" s="39">
        <f>'TEST MARKS '!J76</f>
        <v>0</v>
      </c>
      <c r="E75" s="39">
        <f>'TEST MARKS '!K76</f>
        <v>0</v>
      </c>
      <c r="F75" s="39">
        <f>'TEST MARKS '!L76</f>
        <v>0</v>
      </c>
      <c r="G75" s="39">
        <f>'TEST MARKS '!M76</f>
        <v>0</v>
      </c>
      <c r="H75" s="39">
        <f>'TEST MARKS '!N76</f>
        <v>0</v>
      </c>
      <c r="I75" s="39">
        <f>'TEST MARKS '!O76</f>
        <v>0</v>
      </c>
      <c r="J75" s="72" t="e">
        <f>D75/'TEST MARKS '!$J$155*100</f>
        <v>#DIV/0!</v>
      </c>
      <c r="K75" s="72" t="e">
        <f>E75/'TEST MARKS '!$K$155*100</f>
        <v>#DIV/0!</v>
      </c>
      <c r="L75" s="72" t="e">
        <f>F75/'TEST MARKS '!$L$155*100</f>
        <v>#DIV/0!</v>
      </c>
      <c r="M75" s="72" t="e">
        <f>G75/'TEST MARKS '!$M$155*100</f>
        <v>#DIV/0!</v>
      </c>
      <c r="N75" s="72" t="e">
        <f>H75/'TEST MARKS '!$N$155*100</f>
        <v>#DIV/0!</v>
      </c>
      <c r="O75" s="72" t="e">
        <f>I75/'TEST MARKS '!$O$155*100</f>
        <v>#DIV/0!</v>
      </c>
      <c r="P75" s="72" t="e">
        <f>IF(J75&lt;'TEST MARKS '!$D$160,"N","Y")</f>
        <v>#DIV/0!</v>
      </c>
      <c r="Q75" s="72" t="e">
        <f>IF(K75&lt;'TEST MARKS '!$D$160,"N","Y")</f>
        <v>#DIV/0!</v>
      </c>
      <c r="R75" s="72" t="e">
        <f>IF(L75&lt;'TEST MARKS '!$D$160,"N","Y")</f>
        <v>#DIV/0!</v>
      </c>
      <c r="S75" s="72" t="e">
        <f>IF(M75&lt;'TEST MARKS '!$D$160,"N","Y")</f>
        <v>#DIV/0!</v>
      </c>
      <c r="T75" s="72" t="e">
        <f>IF(N75&lt;'TEST MARKS '!$D$160,"N","Y")</f>
        <v>#DIV/0!</v>
      </c>
      <c r="U75" s="72" t="e">
        <f>IF(O75&lt;'TEST MARKS '!$D$160,"N","Y")</f>
        <v>#DIV/0!</v>
      </c>
    </row>
    <row r="76" spans="1:21">
      <c r="A76" s="39">
        <f>'TEST MARKS '!A77</f>
        <v>68</v>
      </c>
      <c r="B76" s="39" t="str">
        <f>'TEST MARKS '!B77</f>
        <v>NISHANT KUMAR</v>
      </c>
      <c r="C76" s="39" t="str">
        <f>'TEST MARKS '!C77</f>
        <v>1SG15EC069</v>
      </c>
      <c r="D76" s="39">
        <f>'TEST MARKS '!J77</f>
        <v>0</v>
      </c>
      <c r="E76" s="39">
        <f>'TEST MARKS '!K77</f>
        <v>0</v>
      </c>
      <c r="F76" s="39">
        <f>'TEST MARKS '!L77</f>
        <v>0</v>
      </c>
      <c r="G76" s="39">
        <f>'TEST MARKS '!M77</f>
        <v>0</v>
      </c>
      <c r="H76" s="39">
        <f>'TEST MARKS '!N77</f>
        <v>0</v>
      </c>
      <c r="I76" s="39">
        <f>'TEST MARKS '!O77</f>
        <v>0</v>
      </c>
      <c r="J76" s="72" t="e">
        <f>D76/'TEST MARKS '!$J$155*100</f>
        <v>#DIV/0!</v>
      </c>
      <c r="K76" s="72" t="e">
        <f>E76/'TEST MARKS '!$K$155*100</f>
        <v>#DIV/0!</v>
      </c>
      <c r="L76" s="72" t="e">
        <f>F76/'TEST MARKS '!$L$155*100</f>
        <v>#DIV/0!</v>
      </c>
      <c r="M76" s="72" t="e">
        <f>G76/'TEST MARKS '!$M$155*100</f>
        <v>#DIV/0!</v>
      </c>
      <c r="N76" s="72" t="e">
        <f>H76/'TEST MARKS '!$N$155*100</f>
        <v>#DIV/0!</v>
      </c>
      <c r="O76" s="72" t="e">
        <f>I76/'TEST MARKS '!$O$155*100</f>
        <v>#DIV/0!</v>
      </c>
      <c r="P76" s="72" t="e">
        <f>IF(J76&lt;'TEST MARKS '!$D$160,"N","Y")</f>
        <v>#DIV/0!</v>
      </c>
      <c r="Q76" s="72" t="e">
        <f>IF(K76&lt;'TEST MARKS '!$D$160,"N","Y")</f>
        <v>#DIV/0!</v>
      </c>
      <c r="R76" s="72" t="e">
        <f>IF(L76&lt;'TEST MARKS '!$D$160,"N","Y")</f>
        <v>#DIV/0!</v>
      </c>
      <c r="S76" s="72" t="e">
        <f>IF(M76&lt;'TEST MARKS '!$D$160,"N","Y")</f>
        <v>#DIV/0!</v>
      </c>
      <c r="T76" s="72" t="e">
        <f>IF(N76&lt;'TEST MARKS '!$D$160,"N","Y")</f>
        <v>#DIV/0!</v>
      </c>
      <c r="U76" s="72" t="e">
        <f>IF(O76&lt;'TEST MARKS '!$D$160,"N","Y")</f>
        <v>#DIV/0!</v>
      </c>
    </row>
    <row r="77" spans="1:21">
      <c r="A77" s="39">
        <f>'TEST MARKS '!A78</f>
        <v>69</v>
      </c>
      <c r="B77" s="39" t="str">
        <f>'TEST MARKS '!B78</f>
        <v>NIVEDITHA M</v>
      </c>
      <c r="C77" s="39" t="str">
        <f>'TEST MARKS '!C78</f>
        <v>1SG15EC070</v>
      </c>
      <c r="D77" s="39">
        <f>'TEST MARKS '!J78</f>
        <v>0</v>
      </c>
      <c r="E77" s="39">
        <f>'TEST MARKS '!K78</f>
        <v>0</v>
      </c>
      <c r="F77" s="39">
        <f>'TEST MARKS '!L78</f>
        <v>0</v>
      </c>
      <c r="G77" s="39">
        <f>'TEST MARKS '!M78</f>
        <v>0</v>
      </c>
      <c r="H77" s="39">
        <f>'TEST MARKS '!N78</f>
        <v>0</v>
      </c>
      <c r="I77" s="39">
        <f>'TEST MARKS '!O78</f>
        <v>0</v>
      </c>
      <c r="J77" s="72" t="e">
        <f>D77/'TEST MARKS '!$J$155*100</f>
        <v>#DIV/0!</v>
      </c>
      <c r="K77" s="72" t="e">
        <f>E77/'TEST MARKS '!$K$155*100</f>
        <v>#DIV/0!</v>
      </c>
      <c r="L77" s="72" t="e">
        <f>F77/'TEST MARKS '!$L$155*100</f>
        <v>#DIV/0!</v>
      </c>
      <c r="M77" s="72" t="e">
        <f>G77/'TEST MARKS '!$M$155*100</f>
        <v>#DIV/0!</v>
      </c>
      <c r="N77" s="72" t="e">
        <f>H77/'TEST MARKS '!$N$155*100</f>
        <v>#DIV/0!</v>
      </c>
      <c r="O77" s="72" t="e">
        <f>I77/'TEST MARKS '!$O$155*100</f>
        <v>#DIV/0!</v>
      </c>
      <c r="P77" s="72" t="e">
        <f>IF(J77&lt;'TEST MARKS '!$D$160,"N","Y")</f>
        <v>#DIV/0!</v>
      </c>
      <c r="Q77" s="72" t="e">
        <f>IF(K77&lt;'TEST MARKS '!$D$160,"N","Y")</f>
        <v>#DIV/0!</v>
      </c>
      <c r="R77" s="72" t="e">
        <f>IF(L77&lt;'TEST MARKS '!$D$160,"N","Y")</f>
        <v>#DIV/0!</v>
      </c>
      <c r="S77" s="72" t="e">
        <f>IF(M77&lt;'TEST MARKS '!$D$160,"N","Y")</f>
        <v>#DIV/0!</v>
      </c>
      <c r="T77" s="72" t="e">
        <f>IF(N77&lt;'TEST MARKS '!$D$160,"N","Y")</f>
        <v>#DIV/0!</v>
      </c>
      <c r="U77" s="72" t="e">
        <f>IF(O77&lt;'TEST MARKS '!$D$160,"N","Y")</f>
        <v>#DIV/0!</v>
      </c>
    </row>
    <row r="78" spans="1:21">
      <c r="A78" s="39">
        <f>'TEST MARKS '!A79</f>
        <v>70</v>
      </c>
      <c r="B78" s="39" t="str">
        <f>'TEST MARKS '!B79</f>
        <v>NIVEDITHA S</v>
      </c>
      <c r="C78" s="39" t="str">
        <f>'TEST MARKS '!C79</f>
        <v>1SG15EC071</v>
      </c>
      <c r="D78" s="39">
        <f>'TEST MARKS '!J79</f>
        <v>0</v>
      </c>
      <c r="E78" s="39">
        <f>'TEST MARKS '!K79</f>
        <v>0</v>
      </c>
      <c r="F78" s="39">
        <f>'TEST MARKS '!L79</f>
        <v>0</v>
      </c>
      <c r="G78" s="39">
        <f>'TEST MARKS '!M79</f>
        <v>0</v>
      </c>
      <c r="H78" s="39">
        <f>'TEST MARKS '!N79</f>
        <v>0</v>
      </c>
      <c r="I78" s="39">
        <f>'TEST MARKS '!O79</f>
        <v>0</v>
      </c>
      <c r="J78" s="72" t="e">
        <f>D78/'TEST MARKS '!$J$155*100</f>
        <v>#DIV/0!</v>
      </c>
      <c r="K78" s="72" t="e">
        <f>E78/'TEST MARKS '!$K$155*100</f>
        <v>#DIV/0!</v>
      </c>
      <c r="L78" s="72" t="e">
        <f>F78/'TEST MARKS '!$L$155*100</f>
        <v>#DIV/0!</v>
      </c>
      <c r="M78" s="72" t="e">
        <f>G78/'TEST MARKS '!$M$155*100</f>
        <v>#DIV/0!</v>
      </c>
      <c r="N78" s="72" t="e">
        <f>H78/'TEST MARKS '!$N$155*100</f>
        <v>#DIV/0!</v>
      </c>
      <c r="O78" s="72" t="e">
        <f>I78/'TEST MARKS '!$O$155*100</f>
        <v>#DIV/0!</v>
      </c>
      <c r="P78" s="72" t="e">
        <f>IF(J78&lt;'TEST MARKS '!$D$160,"N","Y")</f>
        <v>#DIV/0!</v>
      </c>
      <c r="Q78" s="72" t="e">
        <f>IF(K78&lt;'TEST MARKS '!$D$160,"N","Y")</f>
        <v>#DIV/0!</v>
      </c>
      <c r="R78" s="72" t="e">
        <f>IF(L78&lt;'TEST MARKS '!$D$160,"N","Y")</f>
        <v>#DIV/0!</v>
      </c>
      <c r="S78" s="72" t="e">
        <f>IF(M78&lt;'TEST MARKS '!$D$160,"N","Y")</f>
        <v>#DIV/0!</v>
      </c>
      <c r="T78" s="72" t="e">
        <f>IF(N78&lt;'TEST MARKS '!$D$160,"N","Y")</f>
        <v>#DIV/0!</v>
      </c>
      <c r="U78" s="72" t="e">
        <f>IF(O78&lt;'TEST MARKS '!$D$160,"N","Y")</f>
        <v>#DIV/0!</v>
      </c>
    </row>
    <row r="79" spans="1:21">
      <c r="A79" s="39">
        <f>'TEST MARKS '!A80</f>
        <v>71</v>
      </c>
      <c r="B79" s="39" t="str">
        <f>'TEST MARKS '!B80</f>
        <v>PAVITHRAJ</v>
      </c>
      <c r="C79" s="39" t="str">
        <f>'TEST MARKS '!C80</f>
        <v>1SG15EC072</v>
      </c>
      <c r="D79" s="39">
        <f>'TEST MARKS '!J80</f>
        <v>0</v>
      </c>
      <c r="E79" s="39">
        <f>'TEST MARKS '!K80</f>
        <v>0</v>
      </c>
      <c r="F79" s="39">
        <f>'TEST MARKS '!L80</f>
        <v>0</v>
      </c>
      <c r="G79" s="39">
        <f>'TEST MARKS '!M80</f>
        <v>0</v>
      </c>
      <c r="H79" s="39">
        <f>'TEST MARKS '!N80</f>
        <v>0</v>
      </c>
      <c r="I79" s="39">
        <f>'TEST MARKS '!O80</f>
        <v>0</v>
      </c>
      <c r="J79" s="72" t="e">
        <f>D79/'TEST MARKS '!$J$155*100</f>
        <v>#DIV/0!</v>
      </c>
      <c r="K79" s="72" t="e">
        <f>E79/'TEST MARKS '!$K$155*100</f>
        <v>#DIV/0!</v>
      </c>
      <c r="L79" s="72" t="e">
        <f>F79/'TEST MARKS '!$L$155*100</f>
        <v>#DIV/0!</v>
      </c>
      <c r="M79" s="72" t="e">
        <f>G79/'TEST MARKS '!$M$155*100</f>
        <v>#DIV/0!</v>
      </c>
      <c r="N79" s="72" t="e">
        <f>H79/'TEST MARKS '!$N$155*100</f>
        <v>#DIV/0!</v>
      </c>
      <c r="O79" s="72" t="e">
        <f>I79/'TEST MARKS '!$O$155*100</f>
        <v>#DIV/0!</v>
      </c>
      <c r="P79" s="72" t="e">
        <f>IF(J79&lt;'TEST MARKS '!$D$160,"N","Y")</f>
        <v>#DIV/0!</v>
      </c>
      <c r="Q79" s="72" t="e">
        <f>IF(K79&lt;'TEST MARKS '!$D$160,"N","Y")</f>
        <v>#DIV/0!</v>
      </c>
      <c r="R79" s="72" t="e">
        <f>IF(L79&lt;'TEST MARKS '!$D$160,"N","Y")</f>
        <v>#DIV/0!</v>
      </c>
      <c r="S79" s="72" t="e">
        <f>IF(M79&lt;'TEST MARKS '!$D$160,"N","Y")</f>
        <v>#DIV/0!</v>
      </c>
      <c r="T79" s="72" t="e">
        <f>IF(N79&lt;'TEST MARKS '!$D$160,"N","Y")</f>
        <v>#DIV/0!</v>
      </c>
      <c r="U79" s="72" t="e">
        <f>IF(O79&lt;'TEST MARKS '!$D$160,"N","Y")</f>
        <v>#DIV/0!</v>
      </c>
    </row>
    <row r="80" spans="1:21">
      <c r="A80" s="39">
        <f>'TEST MARKS '!A81</f>
        <v>72</v>
      </c>
      <c r="B80" s="39" t="str">
        <f>'TEST MARKS '!B81</f>
        <v>PAVITRA</v>
      </c>
      <c r="C80" s="39" t="str">
        <f>'TEST MARKS '!C81</f>
        <v>1SG15EC073</v>
      </c>
      <c r="D80" s="39">
        <f>'TEST MARKS '!J81</f>
        <v>0</v>
      </c>
      <c r="E80" s="39">
        <f>'TEST MARKS '!K81</f>
        <v>0</v>
      </c>
      <c r="F80" s="39">
        <f>'TEST MARKS '!L81</f>
        <v>0</v>
      </c>
      <c r="G80" s="39">
        <f>'TEST MARKS '!M81</f>
        <v>0</v>
      </c>
      <c r="H80" s="39">
        <f>'TEST MARKS '!N81</f>
        <v>0</v>
      </c>
      <c r="I80" s="39">
        <f>'TEST MARKS '!O81</f>
        <v>0</v>
      </c>
      <c r="J80" s="72" t="e">
        <f>D80/'TEST MARKS '!$J$155*100</f>
        <v>#DIV/0!</v>
      </c>
      <c r="K80" s="72" t="e">
        <f>E80/'TEST MARKS '!$K$155*100</f>
        <v>#DIV/0!</v>
      </c>
      <c r="L80" s="72" t="e">
        <f>F80/'TEST MARKS '!$L$155*100</f>
        <v>#DIV/0!</v>
      </c>
      <c r="M80" s="72" t="e">
        <f>G80/'TEST MARKS '!$M$155*100</f>
        <v>#DIV/0!</v>
      </c>
      <c r="N80" s="72" t="e">
        <f>H80/'TEST MARKS '!$N$155*100</f>
        <v>#DIV/0!</v>
      </c>
      <c r="O80" s="72" t="e">
        <f>I80/'TEST MARKS '!$O$155*100</f>
        <v>#DIV/0!</v>
      </c>
      <c r="P80" s="72" t="e">
        <f>IF(J80&lt;'TEST MARKS '!$D$160,"N","Y")</f>
        <v>#DIV/0!</v>
      </c>
      <c r="Q80" s="72" t="e">
        <f>IF(K80&lt;'TEST MARKS '!$D$160,"N","Y")</f>
        <v>#DIV/0!</v>
      </c>
      <c r="R80" s="72" t="e">
        <f>IF(L80&lt;'TEST MARKS '!$D$160,"N","Y")</f>
        <v>#DIV/0!</v>
      </c>
      <c r="S80" s="72" t="e">
        <f>IF(M80&lt;'TEST MARKS '!$D$160,"N","Y")</f>
        <v>#DIV/0!</v>
      </c>
      <c r="T80" s="72" t="e">
        <f>IF(N80&lt;'TEST MARKS '!$D$160,"N","Y")</f>
        <v>#DIV/0!</v>
      </c>
      <c r="U80" s="72" t="e">
        <f>IF(O80&lt;'TEST MARKS '!$D$160,"N","Y")</f>
        <v>#DIV/0!</v>
      </c>
    </row>
    <row r="81" spans="1:21">
      <c r="A81" s="39">
        <f>'TEST MARKS '!A82</f>
        <v>73</v>
      </c>
      <c r="B81" s="39" t="str">
        <f>'TEST MARKS '!B82</f>
        <v>POOJA R</v>
      </c>
      <c r="C81" s="39" t="str">
        <f>'TEST MARKS '!C82</f>
        <v>1SG15EC074</v>
      </c>
      <c r="D81" s="39">
        <f>'TEST MARKS '!J82</f>
        <v>0</v>
      </c>
      <c r="E81" s="39">
        <f>'TEST MARKS '!K82</f>
        <v>0</v>
      </c>
      <c r="F81" s="39">
        <f>'TEST MARKS '!L82</f>
        <v>0</v>
      </c>
      <c r="G81" s="39">
        <f>'TEST MARKS '!M82</f>
        <v>0</v>
      </c>
      <c r="H81" s="39">
        <f>'TEST MARKS '!N82</f>
        <v>0</v>
      </c>
      <c r="I81" s="39">
        <f>'TEST MARKS '!O82</f>
        <v>0</v>
      </c>
      <c r="J81" s="72" t="e">
        <f>D81/'TEST MARKS '!$J$155*100</f>
        <v>#DIV/0!</v>
      </c>
      <c r="K81" s="72" t="e">
        <f>E81/'TEST MARKS '!$K$155*100</f>
        <v>#DIV/0!</v>
      </c>
      <c r="L81" s="72" t="e">
        <f>F81/'TEST MARKS '!$L$155*100</f>
        <v>#DIV/0!</v>
      </c>
      <c r="M81" s="72" t="e">
        <f>G81/'TEST MARKS '!$M$155*100</f>
        <v>#DIV/0!</v>
      </c>
      <c r="N81" s="72" t="e">
        <f>H81/'TEST MARKS '!$N$155*100</f>
        <v>#DIV/0!</v>
      </c>
      <c r="O81" s="72" t="e">
        <f>I81/'TEST MARKS '!$O$155*100</f>
        <v>#DIV/0!</v>
      </c>
      <c r="P81" s="72" t="e">
        <f>IF(J81&lt;'TEST MARKS '!$D$160,"N","Y")</f>
        <v>#DIV/0!</v>
      </c>
      <c r="Q81" s="72" t="e">
        <f>IF(K81&lt;'TEST MARKS '!$D$160,"N","Y")</f>
        <v>#DIV/0!</v>
      </c>
      <c r="R81" s="72" t="e">
        <f>IF(L81&lt;'TEST MARKS '!$D$160,"N","Y")</f>
        <v>#DIV/0!</v>
      </c>
      <c r="S81" s="72" t="e">
        <f>IF(M81&lt;'TEST MARKS '!$D$160,"N","Y")</f>
        <v>#DIV/0!</v>
      </c>
      <c r="T81" s="72" t="e">
        <f>IF(N81&lt;'TEST MARKS '!$D$160,"N","Y")</f>
        <v>#DIV/0!</v>
      </c>
      <c r="U81" s="72" t="e">
        <f>IF(O81&lt;'TEST MARKS '!$D$160,"N","Y")</f>
        <v>#DIV/0!</v>
      </c>
    </row>
    <row r="82" spans="1:21">
      <c r="A82" s="39">
        <f>'TEST MARKS '!A83</f>
        <v>74</v>
      </c>
      <c r="B82" s="39" t="str">
        <f>'TEST MARKS '!B83</f>
        <v>POOJA S BHAT</v>
      </c>
      <c r="C82" s="39" t="str">
        <f>'TEST MARKS '!C83</f>
        <v>1SG15EC075</v>
      </c>
      <c r="D82" s="39">
        <f>'TEST MARKS '!J83</f>
        <v>0</v>
      </c>
      <c r="E82" s="39">
        <f>'TEST MARKS '!K83</f>
        <v>0</v>
      </c>
      <c r="F82" s="39">
        <f>'TEST MARKS '!L83</f>
        <v>0</v>
      </c>
      <c r="G82" s="39">
        <f>'TEST MARKS '!M83</f>
        <v>0</v>
      </c>
      <c r="H82" s="39">
        <f>'TEST MARKS '!N83</f>
        <v>0</v>
      </c>
      <c r="I82" s="39">
        <f>'TEST MARKS '!O83</f>
        <v>0</v>
      </c>
      <c r="J82" s="72" t="e">
        <f>D82/'TEST MARKS '!$J$155*100</f>
        <v>#DIV/0!</v>
      </c>
      <c r="K82" s="72" t="e">
        <f>E82/'TEST MARKS '!$K$155*100</f>
        <v>#DIV/0!</v>
      </c>
      <c r="L82" s="72" t="e">
        <f>F82/'TEST MARKS '!$L$155*100</f>
        <v>#DIV/0!</v>
      </c>
      <c r="M82" s="72" t="e">
        <f>G82/'TEST MARKS '!$M$155*100</f>
        <v>#DIV/0!</v>
      </c>
      <c r="N82" s="72" t="e">
        <f>H82/'TEST MARKS '!$N$155*100</f>
        <v>#DIV/0!</v>
      </c>
      <c r="O82" s="72" t="e">
        <f>I82/'TEST MARKS '!$O$155*100</f>
        <v>#DIV/0!</v>
      </c>
      <c r="P82" s="72" t="e">
        <f>IF(J82&lt;'TEST MARKS '!$D$160,"N","Y")</f>
        <v>#DIV/0!</v>
      </c>
      <c r="Q82" s="72" t="e">
        <f>IF(K82&lt;'TEST MARKS '!$D$160,"N","Y")</f>
        <v>#DIV/0!</v>
      </c>
      <c r="R82" s="72" t="e">
        <f>IF(L82&lt;'TEST MARKS '!$D$160,"N","Y")</f>
        <v>#DIV/0!</v>
      </c>
      <c r="S82" s="72" t="e">
        <f>IF(M82&lt;'TEST MARKS '!$D$160,"N","Y")</f>
        <v>#DIV/0!</v>
      </c>
      <c r="T82" s="72" t="e">
        <f>IF(N82&lt;'TEST MARKS '!$D$160,"N","Y")</f>
        <v>#DIV/0!</v>
      </c>
      <c r="U82" s="72" t="e">
        <f>IF(O82&lt;'TEST MARKS '!$D$160,"N","Y")</f>
        <v>#DIV/0!</v>
      </c>
    </row>
    <row r="83" spans="1:21">
      <c r="A83" s="39">
        <f>'TEST MARKS '!A84</f>
        <v>75</v>
      </c>
      <c r="B83" s="39" t="str">
        <f>'TEST MARKS '!B84</f>
        <v>PRAJWAL K</v>
      </c>
      <c r="C83" s="39" t="str">
        <f>'TEST MARKS '!C84</f>
        <v>1SG15EC076</v>
      </c>
      <c r="D83" s="39">
        <f>'TEST MARKS '!J84</f>
        <v>0</v>
      </c>
      <c r="E83" s="39">
        <f>'TEST MARKS '!K84</f>
        <v>0</v>
      </c>
      <c r="F83" s="39">
        <f>'TEST MARKS '!L84</f>
        <v>0</v>
      </c>
      <c r="G83" s="39">
        <f>'TEST MARKS '!M84</f>
        <v>0</v>
      </c>
      <c r="H83" s="39">
        <f>'TEST MARKS '!N84</f>
        <v>0</v>
      </c>
      <c r="I83" s="39">
        <f>'TEST MARKS '!O84</f>
        <v>0</v>
      </c>
      <c r="J83" s="72" t="e">
        <f>D83/'TEST MARKS '!$J$155*100</f>
        <v>#DIV/0!</v>
      </c>
      <c r="K83" s="72" t="e">
        <f>E83/'TEST MARKS '!$K$155*100</f>
        <v>#DIV/0!</v>
      </c>
      <c r="L83" s="72" t="e">
        <f>F83/'TEST MARKS '!$L$155*100</f>
        <v>#DIV/0!</v>
      </c>
      <c r="M83" s="72" t="e">
        <f>G83/'TEST MARKS '!$M$155*100</f>
        <v>#DIV/0!</v>
      </c>
      <c r="N83" s="72" t="e">
        <f>H83/'TEST MARKS '!$N$155*100</f>
        <v>#DIV/0!</v>
      </c>
      <c r="O83" s="72" t="e">
        <f>I83/'TEST MARKS '!$O$155*100</f>
        <v>#DIV/0!</v>
      </c>
      <c r="P83" s="72" t="e">
        <f>IF(J83&lt;'TEST MARKS '!$D$160,"N","Y")</f>
        <v>#DIV/0!</v>
      </c>
      <c r="Q83" s="72" t="e">
        <f>IF(K83&lt;'TEST MARKS '!$D$160,"N","Y")</f>
        <v>#DIV/0!</v>
      </c>
      <c r="R83" s="72" t="e">
        <f>IF(L83&lt;'TEST MARKS '!$D$160,"N","Y")</f>
        <v>#DIV/0!</v>
      </c>
      <c r="S83" s="72" t="e">
        <f>IF(M83&lt;'TEST MARKS '!$D$160,"N","Y")</f>
        <v>#DIV/0!</v>
      </c>
      <c r="T83" s="72" t="e">
        <f>IF(N83&lt;'TEST MARKS '!$D$160,"N","Y")</f>
        <v>#DIV/0!</v>
      </c>
      <c r="U83" s="72" t="e">
        <f>IF(O83&lt;'TEST MARKS '!$D$160,"N","Y")</f>
        <v>#DIV/0!</v>
      </c>
    </row>
    <row r="84" spans="1:21">
      <c r="A84" s="39">
        <f>'TEST MARKS '!A85</f>
        <v>76</v>
      </c>
      <c r="B84" s="39" t="str">
        <f>'TEST MARKS '!B85</f>
        <v>PRAJWAL S</v>
      </c>
      <c r="C84" s="39" t="str">
        <f>'TEST MARKS '!C85</f>
        <v>1SG15EC077</v>
      </c>
      <c r="D84" s="39">
        <f>'TEST MARKS '!J85</f>
        <v>0</v>
      </c>
      <c r="E84" s="39">
        <f>'TEST MARKS '!K85</f>
        <v>0</v>
      </c>
      <c r="F84" s="39">
        <f>'TEST MARKS '!L85</f>
        <v>0</v>
      </c>
      <c r="G84" s="39">
        <f>'TEST MARKS '!M85</f>
        <v>0</v>
      </c>
      <c r="H84" s="39">
        <f>'TEST MARKS '!N85</f>
        <v>0</v>
      </c>
      <c r="I84" s="39">
        <f>'TEST MARKS '!O85</f>
        <v>0</v>
      </c>
      <c r="J84" s="72" t="e">
        <f>D84/'TEST MARKS '!$J$155*100</f>
        <v>#DIV/0!</v>
      </c>
      <c r="K84" s="72" t="e">
        <f>E84/'TEST MARKS '!$K$155*100</f>
        <v>#DIV/0!</v>
      </c>
      <c r="L84" s="72" t="e">
        <f>F84/'TEST MARKS '!$L$155*100</f>
        <v>#DIV/0!</v>
      </c>
      <c r="M84" s="72" t="e">
        <f>G84/'TEST MARKS '!$M$155*100</f>
        <v>#DIV/0!</v>
      </c>
      <c r="N84" s="72" t="e">
        <f>H84/'TEST MARKS '!$N$155*100</f>
        <v>#DIV/0!</v>
      </c>
      <c r="O84" s="72" t="e">
        <f>I84/'TEST MARKS '!$O$155*100</f>
        <v>#DIV/0!</v>
      </c>
      <c r="P84" s="72" t="e">
        <f>IF(J84&lt;'TEST MARKS '!$D$160,"N","Y")</f>
        <v>#DIV/0!</v>
      </c>
      <c r="Q84" s="72" t="e">
        <f>IF(K84&lt;'TEST MARKS '!$D$160,"N","Y")</f>
        <v>#DIV/0!</v>
      </c>
      <c r="R84" s="72" t="e">
        <f>IF(L84&lt;'TEST MARKS '!$D$160,"N","Y")</f>
        <v>#DIV/0!</v>
      </c>
      <c r="S84" s="72" t="e">
        <f>IF(M84&lt;'TEST MARKS '!$D$160,"N","Y")</f>
        <v>#DIV/0!</v>
      </c>
      <c r="T84" s="72" t="e">
        <f>IF(N84&lt;'TEST MARKS '!$D$160,"N","Y")</f>
        <v>#DIV/0!</v>
      </c>
      <c r="U84" s="72" t="e">
        <f>IF(O84&lt;'TEST MARKS '!$D$160,"N","Y")</f>
        <v>#DIV/0!</v>
      </c>
    </row>
    <row r="85" spans="1:21">
      <c r="A85" s="39">
        <f>'TEST MARKS '!A86</f>
        <v>77</v>
      </c>
      <c r="B85" s="39" t="str">
        <f>'TEST MARKS '!B86</f>
        <v>PRASHANT RAJPUT</v>
      </c>
      <c r="C85" s="39" t="str">
        <f>'TEST MARKS '!C86</f>
        <v>1SG15EC078</v>
      </c>
      <c r="D85" s="39">
        <f>'TEST MARKS '!J86</f>
        <v>0</v>
      </c>
      <c r="E85" s="39">
        <f>'TEST MARKS '!K86</f>
        <v>0</v>
      </c>
      <c r="F85" s="39">
        <f>'TEST MARKS '!L86</f>
        <v>0</v>
      </c>
      <c r="G85" s="39">
        <f>'TEST MARKS '!M86</f>
        <v>0</v>
      </c>
      <c r="H85" s="39">
        <f>'TEST MARKS '!N86</f>
        <v>0</v>
      </c>
      <c r="I85" s="39">
        <f>'TEST MARKS '!O86</f>
        <v>0</v>
      </c>
      <c r="J85" s="72" t="e">
        <f>D85/'TEST MARKS '!$J$155*100</f>
        <v>#DIV/0!</v>
      </c>
      <c r="K85" s="72" t="e">
        <f>E85/'TEST MARKS '!$K$155*100</f>
        <v>#DIV/0!</v>
      </c>
      <c r="L85" s="72" t="e">
        <f>F85/'TEST MARKS '!$L$155*100</f>
        <v>#DIV/0!</v>
      </c>
      <c r="M85" s="72" t="e">
        <f>G85/'TEST MARKS '!$M$155*100</f>
        <v>#DIV/0!</v>
      </c>
      <c r="N85" s="72" t="e">
        <f>H85/'TEST MARKS '!$N$155*100</f>
        <v>#DIV/0!</v>
      </c>
      <c r="O85" s="72" t="e">
        <f>I85/'TEST MARKS '!$O$155*100</f>
        <v>#DIV/0!</v>
      </c>
      <c r="P85" s="72" t="e">
        <f>IF(J85&lt;'TEST MARKS '!$D$160,"N","Y")</f>
        <v>#DIV/0!</v>
      </c>
      <c r="Q85" s="72" t="e">
        <f>IF(K85&lt;'TEST MARKS '!$D$160,"N","Y")</f>
        <v>#DIV/0!</v>
      </c>
      <c r="R85" s="72" t="e">
        <f>IF(L85&lt;'TEST MARKS '!$D$160,"N","Y")</f>
        <v>#DIV/0!</v>
      </c>
      <c r="S85" s="72" t="e">
        <f>IF(M85&lt;'TEST MARKS '!$D$160,"N","Y")</f>
        <v>#DIV/0!</v>
      </c>
      <c r="T85" s="72" t="e">
        <f>IF(N85&lt;'TEST MARKS '!$D$160,"N","Y")</f>
        <v>#DIV/0!</v>
      </c>
      <c r="U85" s="72" t="e">
        <f>IF(O85&lt;'TEST MARKS '!$D$160,"N","Y")</f>
        <v>#DIV/0!</v>
      </c>
    </row>
    <row r="86" spans="1:21">
      <c r="A86" s="39">
        <f>'TEST MARKS '!A87</f>
        <v>78</v>
      </c>
      <c r="B86" s="39" t="str">
        <f>'TEST MARKS '!B87</f>
        <v>PRASHANT SRIVASTAVA</v>
      </c>
      <c r="C86" s="39" t="str">
        <f>'TEST MARKS '!C87</f>
        <v>1SG15EC079</v>
      </c>
      <c r="D86" s="39">
        <f>'TEST MARKS '!J87</f>
        <v>0</v>
      </c>
      <c r="E86" s="39">
        <f>'TEST MARKS '!K87</f>
        <v>0</v>
      </c>
      <c r="F86" s="39">
        <f>'TEST MARKS '!L87</f>
        <v>0</v>
      </c>
      <c r="G86" s="39">
        <f>'TEST MARKS '!M87</f>
        <v>0</v>
      </c>
      <c r="H86" s="39">
        <f>'TEST MARKS '!N87</f>
        <v>0</v>
      </c>
      <c r="I86" s="39">
        <f>'TEST MARKS '!O87</f>
        <v>0</v>
      </c>
      <c r="J86" s="72" t="e">
        <f>D86/'TEST MARKS '!$J$155*100</f>
        <v>#DIV/0!</v>
      </c>
      <c r="K86" s="72" t="e">
        <f>E86/'TEST MARKS '!$K$155*100</f>
        <v>#DIV/0!</v>
      </c>
      <c r="L86" s="72" t="e">
        <f>F86/'TEST MARKS '!$L$155*100</f>
        <v>#DIV/0!</v>
      </c>
      <c r="M86" s="72" t="e">
        <f>G86/'TEST MARKS '!$M$155*100</f>
        <v>#DIV/0!</v>
      </c>
      <c r="N86" s="72" t="e">
        <f>H86/'TEST MARKS '!$N$155*100</f>
        <v>#DIV/0!</v>
      </c>
      <c r="O86" s="72" t="e">
        <f>I86/'TEST MARKS '!$O$155*100</f>
        <v>#DIV/0!</v>
      </c>
      <c r="P86" s="72" t="e">
        <f>IF(J86&lt;'TEST MARKS '!$D$160,"N","Y")</f>
        <v>#DIV/0!</v>
      </c>
      <c r="Q86" s="72" t="e">
        <f>IF(K86&lt;'TEST MARKS '!$D$160,"N","Y")</f>
        <v>#DIV/0!</v>
      </c>
      <c r="R86" s="72" t="e">
        <f>IF(L86&lt;'TEST MARKS '!$D$160,"N","Y")</f>
        <v>#DIV/0!</v>
      </c>
      <c r="S86" s="72" t="e">
        <f>IF(M86&lt;'TEST MARKS '!$D$160,"N","Y")</f>
        <v>#DIV/0!</v>
      </c>
      <c r="T86" s="72" t="e">
        <f>IF(N86&lt;'TEST MARKS '!$D$160,"N","Y")</f>
        <v>#DIV/0!</v>
      </c>
      <c r="U86" s="72" t="e">
        <f>IF(O86&lt;'TEST MARKS '!$D$160,"N","Y")</f>
        <v>#DIV/0!</v>
      </c>
    </row>
    <row r="87" spans="1:21">
      <c r="A87" s="39">
        <f>'TEST MARKS '!A88</f>
        <v>79</v>
      </c>
      <c r="B87" s="39" t="str">
        <f>'TEST MARKS '!B88</f>
        <v>PRATEEK KUMAR THAKUR</v>
      </c>
      <c r="C87" s="39" t="str">
        <f>'TEST MARKS '!C88</f>
        <v>1SG15EC080</v>
      </c>
      <c r="D87" s="39">
        <f>'TEST MARKS '!J88</f>
        <v>0</v>
      </c>
      <c r="E87" s="39">
        <f>'TEST MARKS '!K88</f>
        <v>0</v>
      </c>
      <c r="F87" s="39">
        <f>'TEST MARKS '!L88</f>
        <v>0</v>
      </c>
      <c r="G87" s="39">
        <f>'TEST MARKS '!M88</f>
        <v>0</v>
      </c>
      <c r="H87" s="39">
        <f>'TEST MARKS '!N88</f>
        <v>0</v>
      </c>
      <c r="I87" s="39">
        <f>'TEST MARKS '!O88</f>
        <v>0</v>
      </c>
      <c r="J87" s="72" t="e">
        <f>D87/'TEST MARKS '!$J$155*100</f>
        <v>#DIV/0!</v>
      </c>
      <c r="K87" s="72" t="e">
        <f>E87/'TEST MARKS '!$K$155*100</f>
        <v>#DIV/0!</v>
      </c>
      <c r="L87" s="72" t="e">
        <f>F87/'TEST MARKS '!$L$155*100</f>
        <v>#DIV/0!</v>
      </c>
      <c r="M87" s="72" t="e">
        <f>G87/'TEST MARKS '!$M$155*100</f>
        <v>#DIV/0!</v>
      </c>
      <c r="N87" s="72" t="e">
        <f>H87/'TEST MARKS '!$N$155*100</f>
        <v>#DIV/0!</v>
      </c>
      <c r="O87" s="72" t="e">
        <f>I87/'TEST MARKS '!$O$155*100</f>
        <v>#DIV/0!</v>
      </c>
      <c r="P87" s="72" t="e">
        <f>IF(J87&lt;'TEST MARKS '!$D$160,"N","Y")</f>
        <v>#DIV/0!</v>
      </c>
      <c r="Q87" s="72" t="e">
        <f>IF(K87&lt;'TEST MARKS '!$D$160,"N","Y")</f>
        <v>#DIV/0!</v>
      </c>
      <c r="R87" s="72" t="e">
        <f>IF(L87&lt;'TEST MARKS '!$D$160,"N","Y")</f>
        <v>#DIV/0!</v>
      </c>
      <c r="S87" s="72" t="e">
        <f>IF(M87&lt;'TEST MARKS '!$D$160,"N","Y")</f>
        <v>#DIV/0!</v>
      </c>
      <c r="T87" s="72" t="e">
        <f>IF(N87&lt;'TEST MARKS '!$D$160,"N","Y")</f>
        <v>#DIV/0!</v>
      </c>
      <c r="U87" s="72" t="e">
        <f>IF(O87&lt;'TEST MARKS '!$D$160,"N","Y")</f>
        <v>#DIV/0!</v>
      </c>
    </row>
    <row r="88" spans="1:21">
      <c r="A88" s="39">
        <f>'TEST MARKS '!A89</f>
        <v>80</v>
      </c>
      <c r="B88" s="39" t="str">
        <f>'TEST MARKS '!B89</f>
        <v>PRATHIBHA K</v>
      </c>
      <c r="C88" s="39" t="str">
        <f>'TEST MARKS '!C89</f>
        <v>1SG15EC081</v>
      </c>
      <c r="D88" s="39">
        <f>'TEST MARKS '!J89</f>
        <v>0</v>
      </c>
      <c r="E88" s="39">
        <f>'TEST MARKS '!K89</f>
        <v>0</v>
      </c>
      <c r="F88" s="39">
        <f>'TEST MARKS '!L89</f>
        <v>0</v>
      </c>
      <c r="G88" s="39">
        <f>'TEST MARKS '!M89</f>
        <v>0</v>
      </c>
      <c r="H88" s="39">
        <f>'TEST MARKS '!N89</f>
        <v>0</v>
      </c>
      <c r="I88" s="39">
        <f>'TEST MARKS '!O89</f>
        <v>0</v>
      </c>
      <c r="J88" s="72" t="e">
        <f>D88/'TEST MARKS '!$J$155*100</f>
        <v>#DIV/0!</v>
      </c>
      <c r="K88" s="72" t="e">
        <f>E88/'TEST MARKS '!$K$155*100</f>
        <v>#DIV/0!</v>
      </c>
      <c r="L88" s="72" t="e">
        <f>F88/'TEST MARKS '!$L$155*100</f>
        <v>#DIV/0!</v>
      </c>
      <c r="M88" s="72" t="e">
        <f>G88/'TEST MARKS '!$M$155*100</f>
        <v>#DIV/0!</v>
      </c>
      <c r="N88" s="72" t="e">
        <f>H88/'TEST MARKS '!$N$155*100</f>
        <v>#DIV/0!</v>
      </c>
      <c r="O88" s="72" t="e">
        <f>I88/'TEST MARKS '!$O$155*100</f>
        <v>#DIV/0!</v>
      </c>
      <c r="P88" s="72" t="e">
        <f>IF(J88&lt;'TEST MARKS '!$D$160,"N","Y")</f>
        <v>#DIV/0!</v>
      </c>
      <c r="Q88" s="72" t="e">
        <f>IF(K88&lt;'TEST MARKS '!$D$160,"N","Y")</f>
        <v>#DIV/0!</v>
      </c>
      <c r="R88" s="72" t="e">
        <f>IF(L88&lt;'TEST MARKS '!$D$160,"N","Y")</f>
        <v>#DIV/0!</v>
      </c>
      <c r="S88" s="72" t="e">
        <f>IF(M88&lt;'TEST MARKS '!$D$160,"N","Y")</f>
        <v>#DIV/0!</v>
      </c>
      <c r="T88" s="72" t="e">
        <f>IF(N88&lt;'TEST MARKS '!$D$160,"N","Y")</f>
        <v>#DIV/0!</v>
      </c>
      <c r="U88" s="72" t="e">
        <f>IF(O88&lt;'TEST MARKS '!$D$160,"N","Y")</f>
        <v>#DIV/0!</v>
      </c>
    </row>
    <row r="89" spans="1:21">
      <c r="A89" s="39">
        <f>'TEST MARKS '!A90</f>
        <v>81</v>
      </c>
      <c r="B89" s="39" t="str">
        <f>'TEST MARKS '!B90</f>
        <v>PREMA K S</v>
      </c>
      <c r="C89" s="39" t="str">
        <f>'TEST MARKS '!C90</f>
        <v>1SG15EC082</v>
      </c>
      <c r="D89" s="39">
        <f>'TEST MARKS '!J90</f>
        <v>0</v>
      </c>
      <c r="E89" s="39">
        <f>'TEST MARKS '!K90</f>
        <v>0</v>
      </c>
      <c r="F89" s="39">
        <f>'TEST MARKS '!L90</f>
        <v>0</v>
      </c>
      <c r="G89" s="39">
        <f>'TEST MARKS '!M90</f>
        <v>0</v>
      </c>
      <c r="H89" s="39">
        <f>'TEST MARKS '!N90</f>
        <v>0</v>
      </c>
      <c r="I89" s="39">
        <f>'TEST MARKS '!O90</f>
        <v>0</v>
      </c>
      <c r="J89" s="72" t="e">
        <f>D89/'TEST MARKS '!$J$155*100</f>
        <v>#DIV/0!</v>
      </c>
      <c r="K89" s="72" t="e">
        <f>E89/'TEST MARKS '!$K$155*100</f>
        <v>#DIV/0!</v>
      </c>
      <c r="L89" s="72" t="e">
        <f>F89/'TEST MARKS '!$L$155*100</f>
        <v>#DIV/0!</v>
      </c>
      <c r="M89" s="72" t="e">
        <f>G89/'TEST MARKS '!$M$155*100</f>
        <v>#DIV/0!</v>
      </c>
      <c r="N89" s="72" t="e">
        <f>H89/'TEST MARKS '!$N$155*100</f>
        <v>#DIV/0!</v>
      </c>
      <c r="O89" s="72" t="e">
        <f>I89/'TEST MARKS '!$O$155*100</f>
        <v>#DIV/0!</v>
      </c>
      <c r="P89" s="72" t="e">
        <f>IF(J89&lt;'TEST MARKS '!$D$160,"N","Y")</f>
        <v>#DIV/0!</v>
      </c>
      <c r="Q89" s="72" t="e">
        <f>IF(K89&lt;'TEST MARKS '!$D$160,"N","Y")</f>
        <v>#DIV/0!</v>
      </c>
      <c r="R89" s="72" t="e">
        <f>IF(L89&lt;'TEST MARKS '!$D$160,"N","Y")</f>
        <v>#DIV/0!</v>
      </c>
      <c r="S89" s="72" t="e">
        <f>IF(M89&lt;'TEST MARKS '!$D$160,"N","Y")</f>
        <v>#DIV/0!</v>
      </c>
      <c r="T89" s="72" t="e">
        <f>IF(N89&lt;'TEST MARKS '!$D$160,"N","Y")</f>
        <v>#DIV/0!</v>
      </c>
      <c r="U89" s="72" t="e">
        <f>IF(O89&lt;'TEST MARKS '!$D$160,"N","Y")</f>
        <v>#DIV/0!</v>
      </c>
    </row>
    <row r="90" spans="1:21">
      <c r="A90" s="39">
        <f>'TEST MARKS '!A91</f>
        <v>82</v>
      </c>
      <c r="B90" s="39" t="str">
        <f>'TEST MARKS '!B91</f>
        <v>PRIYADARSHINI C</v>
      </c>
      <c r="C90" s="39" t="str">
        <f>'TEST MARKS '!C91</f>
        <v>1SG15EC083</v>
      </c>
      <c r="D90" s="39">
        <f>'TEST MARKS '!J91</f>
        <v>0</v>
      </c>
      <c r="E90" s="39">
        <f>'TEST MARKS '!K91</f>
        <v>0</v>
      </c>
      <c r="F90" s="39">
        <f>'TEST MARKS '!L91</f>
        <v>0</v>
      </c>
      <c r="G90" s="39">
        <f>'TEST MARKS '!M91</f>
        <v>0</v>
      </c>
      <c r="H90" s="39">
        <f>'TEST MARKS '!N91</f>
        <v>0</v>
      </c>
      <c r="I90" s="39">
        <f>'TEST MARKS '!O91</f>
        <v>0</v>
      </c>
      <c r="J90" s="72" t="e">
        <f>D90/'TEST MARKS '!$J$155*100</f>
        <v>#DIV/0!</v>
      </c>
      <c r="K90" s="72" t="e">
        <f>E90/'TEST MARKS '!$K$155*100</f>
        <v>#DIV/0!</v>
      </c>
      <c r="L90" s="72" t="e">
        <f>F90/'TEST MARKS '!$L$155*100</f>
        <v>#DIV/0!</v>
      </c>
      <c r="M90" s="72" t="e">
        <f>G90/'TEST MARKS '!$M$155*100</f>
        <v>#DIV/0!</v>
      </c>
      <c r="N90" s="72" t="e">
        <f>H90/'TEST MARKS '!$N$155*100</f>
        <v>#DIV/0!</v>
      </c>
      <c r="O90" s="72" t="e">
        <f>I90/'TEST MARKS '!$O$155*100</f>
        <v>#DIV/0!</v>
      </c>
      <c r="P90" s="72" t="e">
        <f>IF(J90&lt;'TEST MARKS '!$D$160,"N","Y")</f>
        <v>#DIV/0!</v>
      </c>
      <c r="Q90" s="72" t="e">
        <f>IF(K90&lt;'TEST MARKS '!$D$160,"N","Y")</f>
        <v>#DIV/0!</v>
      </c>
      <c r="R90" s="72" t="e">
        <f>IF(L90&lt;'TEST MARKS '!$D$160,"N","Y")</f>
        <v>#DIV/0!</v>
      </c>
      <c r="S90" s="72" t="e">
        <f>IF(M90&lt;'TEST MARKS '!$D$160,"N","Y")</f>
        <v>#DIV/0!</v>
      </c>
      <c r="T90" s="72" t="e">
        <f>IF(N90&lt;'TEST MARKS '!$D$160,"N","Y")</f>
        <v>#DIV/0!</v>
      </c>
      <c r="U90" s="72" t="e">
        <f>IF(O90&lt;'TEST MARKS '!$D$160,"N","Y")</f>
        <v>#DIV/0!</v>
      </c>
    </row>
    <row r="91" spans="1:21">
      <c r="A91" s="39">
        <f>'TEST MARKS '!A92</f>
        <v>83</v>
      </c>
      <c r="B91" s="39" t="str">
        <f>'TEST MARKS '!B92</f>
        <v>PRUTHVI R</v>
      </c>
      <c r="C91" s="39" t="str">
        <f>'TEST MARKS '!C92</f>
        <v>1SG15EC084</v>
      </c>
      <c r="D91" s="39">
        <f>'TEST MARKS '!J92</f>
        <v>0</v>
      </c>
      <c r="E91" s="39">
        <f>'TEST MARKS '!K92</f>
        <v>0</v>
      </c>
      <c r="F91" s="39">
        <f>'TEST MARKS '!L92</f>
        <v>0</v>
      </c>
      <c r="G91" s="39">
        <f>'TEST MARKS '!M92</f>
        <v>0</v>
      </c>
      <c r="H91" s="39">
        <f>'TEST MARKS '!N92</f>
        <v>0</v>
      </c>
      <c r="I91" s="39">
        <f>'TEST MARKS '!O92</f>
        <v>0</v>
      </c>
      <c r="J91" s="72" t="e">
        <f>D91/'TEST MARKS '!$J$155*100</f>
        <v>#DIV/0!</v>
      </c>
      <c r="K91" s="72" t="e">
        <f>E91/'TEST MARKS '!$K$155*100</f>
        <v>#DIV/0!</v>
      </c>
      <c r="L91" s="72" t="e">
        <f>F91/'TEST MARKS '!$L$155*100</f>
        <v>#DIV/0!</v>
      </c>
      <c r="M91" s="72" t="e">
        <f>G91/'TEST MARKS '!$M$155*100</f>
        <v>#DIV/0!</v>
      </c>
      <c r="N91" s="72" t="e">
        <f>H91/'TEST MARKS '!$N$155*100</f>
        <v>#DIV/0!</v>
      </c>
      <c r="O91" s="72" t="e">
        <f>I91/'TEST MARKS '!$O$155*100</f>
        <v>#DIV/0!</v>
      </c>
      <c r="P91" s="72" t="e">
        <f>IF(J91&lt;'TEST MARKS '!$D$160,"N","Y")</f>
        <v>#DIV/0!</v>
      </c>
      <c r="Q91" s="72" t="e">
        <f>IF(K91&lt;'TEST MARKS '!$D$160,"N","Y")</f>
        <v>#DIV/0!</v>
      </c>
      <c r="R91" s="72" t="e">
        <f>IF(L91&lt;'TEST MARKS '!$D$160,"N","Y")</f>
        <v>#DIV/0!</v>
      </c>
      <c r="S91" s="72" t="e">
        <f>IF(M91&lt;'TEST MARKS '!$D$160,"N","Y")</f>
        <v>#DIV/0!</v>
      </c>
      <c r="T91" s="72" t="e">
        <f>IF(N91&lt;'TEST MARKS '!$D$160,"N","Y")</f>
        <v>#DIV/0!</v>
      </c>
      <c r="U91" s="72" t="e">
        <f>IF(O91&lt;'TEST MARKS '!$D$160,"N","Y")</f>
        <v>#DIV/0!</v>
      </c>
    </row>
    <row r="92" spans="1:21">
      <c r="A92" s="39">
        <f>'TEST MARKS '!A93</f>
        <v>84</v>
      </c>
      <c r="B92" s="39" t="str">
        <f>'TEST MARKS '!B93</f>
        <v>REKHA R</v>
      </c>
      <c r="C92" s="39" t="str">
        <f>'TEST MARKS '!C93</f>
        <v>1SG15EC085</v>
      </c>
      <c r="D92" s="39">
        <f>'TEST MARKS '!J93</f>
        <v>0</v>
      </c>
      <c r="E92" s="39">
        <f>'TEST MARKS '!K93</f>
        <v>0</v>
      </c>
      <c r="F92" s="39">
        <f>'TEST MARKS '!L93</f>
        <v>0</v>
      </c>
      <c r="G92" s="39">
        <f>'TEST MARKS '!M93</f>
        <v>0</v>
      </c>
      <c r="H92" s="39">
        <f>'TEST MARKS '!N93</f>
        <v>0</v>
      </c>
      <c r="I92" s="39">
        <f>'TEST MARKS '!O93</f>
        <v>0</v>
      </c>
      <c r="J92" s="72" t="e">
        <f>D92/'TEST MARKS '!$J$155*100</f>
        <v>#DIV/0!</v>
      </c>
      <c r="K92" s="72" t="e">
        <f>E92/'TEST MARKS '!$K$155*100</f>
        <v>#DIV/0!</v>
      </c>
      <c r="L92" s="72" t="e">
        <f>F92/'TEST MARKS '!$L$155*100</f>
        <v>#DIV/0!</v>
      </c>
      <c r="M92" s="72" t="e">
        <f>G92/'TEST MARKS '!$M$155*100</f>
        <v>#DIV/0!</v>
      </c>
      <c r="N92" s="72" t="e">
        <f>H92/'TEST MARKS '!$N$155*100</f>
        <v>#DIV/0!</v>
      </c>
      <c r="O92" s="72" t="e">
        <f>I92/'TEST MARKS '!$O$155*100</f>
        <v>#DIV/0!</v>
      </c>
      <c r="P92" s="72" t="e">
        <f>IF(J92&lt;'TEST MARKS '!$D$160,"N","Y")</f>
        <v>#DIV/0!</v>
      </c>
      <c r="Q92" s="72" t="e">
        <f>IF(K92&lt;'TEST MARKS '!$D$160,"N","Y")</f>
        <v>#DIV/0!</v>
      </c>
      <c r="R92" s="72" t="e">
        <f>IF(L92&lt;'TEST MARKS '!$D$160,"N","Y")</f>
        <v>#DIV/0!</v>
      </c>
      <c r="S92" s="72" t="e">
        <f>IF(M92&lt;'TEST MARKS '!$D$160,"N","Y")</f>
        <v>#DIV/0!</v>
      </c>
      <c r="T92" s="72" t="e">
        <f>IF(N92&lt;'TEST MARKS '!$D$160,"N","Y")</f>
        <v>#DIV/0!</v>
      </c>
      <c r="U92" s="72" t="e">
        <f>IF(O92&lt;'TEST MARKS '!$D$160,"N","Y")</f>
        <v>#DIV/0!</v>
      </c>
    </row>
    <row r="93" spans="1:21">
      <c r="A93" s="39">
        <f>'TEST MARKS '!A94</f>
        <v>85</v>
      </c>
      <c r="B93" s="39" t="str">
        <f>'TEST MARKS '!B94</f>
        <v>RAJKUMAR</v>
      </c>
      <c r="C93" s="39" t="str">
        <f>'TEST MARKS '!C94</f>
        <v>1SG15EC086</v>
      </c>
      <c r="D93" s="39">
        <f>'TEST MARKS '!J94</f>
        <v>0</v>
      </c>
      <c r="E93" s="39">
        <f>'TEST MARKS '!K94</f>
        <v>0</v>
      </c>
      <c r="F93" s="39">
        <f>'TEST MARKS '!L94</f>
        <v>0</v>
      </c>
      <c r="G93" s="39">
        <f>'TEST MARKS '!M94</f>
        <v>0</v>
      </c>
      <c r="H93" s="39">
        <f>'TEST MARKS '!N94</f>
        <v>0</v>
      </c>
      <c r="I93" s="39">
        <f>'TEST MARKS '!O94</f>
        <v>0</v>
      </c>
      <c r="J93" s="72" t="e">
        <f>D93/'TEST MARKS '!$J$155*100</f>
        <v>#DIV/0!</v>
      </c>
      <c r="K93" s="72" t="e">
        <f>E93/'TEST MARKS '!$K$155*100</f>
        <v>#DIV/0!</v>
      </c>
      <c r="L93" s="72" t="e">
        <f>F93/'TEST MARKS '!$L$155*100</f>
        <v>#DIV/0!</v>
      </c>
      <c r="M93" s="72" t="e">
        <f>G93/'TEST MARKS '!$M$155*100</f>
        <v>#DIV/0!</v>
      </c>
      <c r="N93" s="72" t="e">
        <f>H93/'TEST MARKS '!$N$155*100</f>
        <v>#DIV/0!</v>
      </c>
      <c r="O93" s="72" t="e">
        <f>I93/'TEST MARKS '!$O$155*100</f>
        <v>#DIV/0!</v>
      </c>
      <c r="P93" s="72" t="e">
        <f>IF(J93&lt;'TEST MARKS '!$D$160,"N","Y")</f>
        <v>#DIV/0!</v>
      </c>
      <c r="Q93" s="72" t="e">
        <f>IF(K93&lt;'TEST MARKS '!$D$160,"N","Y")</f>
        <v>#DIV/0!</v>
      </c>
      <c r="R93" s="72" t="e">
        <f>IF(L93&lt;'TEST MARKS '!$D$160,"N","Y")</f>
        <v>#DIV/0!</v>
      </c>
      <c r="S93" s="72" t="e">
        <f>IF(M93&lt;'TEST MARKS '!$D$160,"N","Y")</f>
        <v>#DIV/0!</v>
      </c>
      <c r="T93" s="72" t="e">
        <f>IF(N93&lt;'TEST MARKS '!$D$160,"N","Y")</f>
        <v>#DIV/0!</v>
      </c>
      <c r="U93" s="72" t="e">
        <f>IF(O93&lt;'TEST MARKS '!$D$160,"N","Y")</f>
        <v>#DIV/0!</v>
      </c>
    </row>
    <row r="94" spans="1:21">
      <c r="A94" s="39">
        <f>'TEST MARKS '!A95</f>
        <v>86</v>
      </c>
      <c r="B94" s="39" t="str">
        <f>'TEST MARKS '!B95</f>
        <v>RAKSHA G R</v>
      </c>
      <c r="C94" s="39" t="str">
        <f>'TEST MARKS '!C95</f>
        <v>1SG15EC087</v>
      </c>
      <c r="D94" s="39">
        <f>'TEST MARKS '!J95</f>
        <v>0</v>
      </c>
      <c r="E94" s="39">
        <f>'TEST MARKS '!K95</f>
        <v>0</v>
      </c>
      <c r="F94" s="39">
        <f>'TEST MARKS '!L95</f>
        <v>0</v>
      </c>
      <c r="G94" s="39">
        <f>'TEST MARKS '!M95</f>
        <v>0</v>
      </c>
      <c r="H94" s="39">
        <f>'TEST MARKS '!N95</f>
        <v>0</v>
      </c>
      <c r="I94" s="39">
        <f>'TEST MARKS '!O95</f>
        <v>0</v>
      </c>
      <c r="J94" s="72" t="e">
        <f>D94/'TEST MARKS '!$J$155*100</f>
        <v>#DIV/0!</v>
      </c>
      <c r="K94" s="72" t="e">
        <f>E94/'TEST MARKS '!$K$155*100</f>
        <v>#DIV/0!</v>
      </c>
      <c r="L94" s="72" t="e">
        <f>F94/'TEST MARKS '!$L$155*100</f>
        <v>#DIV/0!</v>
      </c>
      <c r="M94" s="72" t="e">
        <f>G94/'TEST MARKS '!$M$155*100</f>
        <v>#DIV/0!</v>
      </c>
      <c r="N94" s="72" t="e">
        <f>H94/'TEST MARKS '!$N$155*100</f>
        <v>#DIV/0!</v>
      </c>
      <c r="O94" s="72" t="e">
        <f>I94/'TEST MARKS '!$O$155*100</f>
        <v>#DIV/0!</v>
      </c>
      <c r="P94" s="72" t="e">
        <f>IF(J94&lt;'TEST MARKS '!$D$160,"N","Y")</f>
        <v>#DIV/0!</v>
      </c>
      <c r="Q94" s="72" t="e">
        <f>IF(K94&lt;'TEST MARKS '!$D$160,"N","Y")</f>
        <v>#DIV/0!</v>
      </c>
      <c r="R94" s="72" t="e">
        <f>IF(L94&lt;'TEST MARKS '!$D$160,"N","Y")</f>
        <v>#DIV/0!</v>
      </c>
      <c r="S94" s="72" t="e">
        <f>IF(M94&lt;'TEST MARKS '!$D$160,"N","Y")</f>
        <v>#DIV/0!</v>
      </c>
      <c r="T94" s="72" t="e">
        <f>IF(N94&lt;'TEST MARKS '!$D$160,"N","Y")</f>
        <v>#DIV/0!</v>
      </c>
      <c r="U94" s="72" t="e">
        <f>IF(O94&lt;'TEST MARKS '!$D$160,"N","Y")</f>
        <v>#DIV/0!</v>
      </c>
    </row>
    <row r="95" spans="1:21">
      <c r="A95" s="39">
        <f>'TEST MARKS '!A96</f>
        <v>87</v>
      </c>
      <c r="B95" s="39" t="str">
        <f>'TEST MARKS '!B96</f>
        <v>RANJAN S</v>
      </c>
      <c r="C95" s="39" t="str">
        <f>'TEST MARKS '!C96</f>
        <v>1SG15EC088</v>
      </c>
      <c r="D95" s="39">
        <f>'TEST MARKS '!J96</f>
        <v>0</v>
      </c>
      <c r="E95" s="39">
        <f>'TEST MARKS '!K96</f>
        <v>0</v>
      </c>
      <c r="F95" s="39">
        <f>'TEST MARKS '!L96</f>
        <v>0</v>
      </c>
      <c r="G95" s="39">
        <f>'TEST MARKS '!M96</f>
        <v>0</v>
      </c>
      <c r="H95" s="39">
        <f>'TEST MARKS '!N96</f>
        <v>0</v>
      </c>
      <c r="I95" s="39">
        <f>'TEST MARKS '!O96</f>
        <v>0</v>
      </c>
      <c r="J95" s="72" t="e">
        <f>D95/'TEST MARKS '!$J$155*100</f>
        <v>#DIV/0!</v>
      </c>
      <c r="K95" s="72" t="e">
        <f>E95/'TEST MARKS '!$K$155*100</f>
        <v>#DIV/0!</v>
      </c>
      <c r="L95" s="72" t="e">
        <f>F95/'TEST MARKS '!$L$155*100</f>
        <v>#DIV/0!</v>
      </c>
      <c r="M95" s="72" t="e">
        <f>G95/'TEST MARKS '!$M$155*100</f>
        <v>#DIV/0!</v>
      </c>
      <c r="N95" s="72" t="e">
        <f>H95/'TEST MARKS '!$N$155*100</f>
        <v>#DIV/0!</v>
      </c>
      <c r="O95" s="72" t="e">
        <f>I95/'TEST MARKS '!$O$155*100</f>
        <v>#DIV/0!</v>
      </c>
      <c r="P95" s="72" t="e">
        <f>IF(J95&lt;'TEST MARKS '!$D$160,"N","Y")</f>
        <v>#DIV/0!</v>
      </c>
      <c r="Q95" s="72" t="e">
        <f>IF(K95&lt;'TEST MARKS '!$D$160,"N","Y")</f>
        <v>#DIV/0!</v>
      </c>
      <c r="R95" s="72" t="e">
        <f>IF(L95&lt;'TEST MARKS '!$D$160,"N","Y")</f>
        <v>#DIV/0!</v>
      </c>
      <c r="S95" s="72" t="e">
        <f>IF(M95&lt;'TEST MARKS '!$D$160,"N","Y")</f>
        <v>#DIV/0!</v>
      </c>
      <c r="T95" s="72" t="e">
        <f>IF(N95&lt;'TEST MARKS '!$D$160,"N","Y")</f>
        <v>#DIV/0!</v>
      </c>
      <c r="U95" s="72" t="e">
        <f>IF(O95&lt;'TEST MARKS '!$D$160,"N","Y")</f>
        <v>#DIV/0!</v>
      </c>
    </row>
    <row r="96" spans="1:21">
      <c r="A96" s="39">
        <f>'TEST MARKS '!A97</f>
        <v>88</v>
      </c>
      <c r="B96" s="39" t="str">
        <f>'TEST MARKS '!B97</f>
        <v>RANJITH GOWDA B</v>
      </c>
      <c r="C96" s="39" t="str">
        <f>'TEST MARKS '!C97</f>
        <v>1SG15EC089</v>
      </c>
      <c r="D96" s="39">
        <f>'TEST MARKS '!J97</f>
        <v>0</v>
      </c>
      <c r="E96" s="39">
        <f>'TEST MARKS '!K97</f>
        <v>0</v>
      </c>
      <c r="F96" s="39">
        <f>'TEST MARKS '!L97</f>
        <v>0</v>
      </c>
      <c r="G96" s="39">
        <f>'TEST MARKS '!M97</f>
        <v>0</v>
      </c>
      <c r="H96" s="39">
        <f>'TEST MARKS '!N97</f>
        <v>0</v>
      </c>
      <c r="I96" s="39">
        <f>'TEST MARKS '!O97</f>
        <v>0</v>
      </c>
      <c r="J96" s="72" t="e">
        <f>D96/'TEST MARKS '!$J$155*100</f>
        <v>#DIV/0!</v>
      </c>
      <c r="K96" s="72" t="e">
        <f>E96/'TEST MARKS '!$K$155*100</f>
        <v>#DIV/0!</v>
      </c>
      <c r="L96" s="72" t="e">
        <f>F96/'TEST MARKS '!$L$155*100</f>
        <v>#DIV/0!</v>
      </c>
      <c r="M96" s="72" t="e">
        <f>G96/'TEST MARKS '!$M$155*100</f>
        <v>#DIV/0!</v>
      </c>
      <c r="N96" s="72" t="e">
        <f>H96/'TEST MARKS '!$N$155*100</f>
        <v>#DIV/0!</v>
      </c>
      <c r="O96" s="72" t="e">
        <f>I96/'TEST MARKS '!$O$155*100</f>
        <v>#DIV/0!</v>
      </c>
      <c r="P96" s="72" t="e">
        <f>IF(J96&lt;'TEST MARKS '!$D$160,"N","Y")</f>
        <v>#DIV/0!</v>
      </c>
      <c r="Q96" s="72" t="e">
        <f>IF(K96&lt;'TEST MARKS '!$D$160,"N","Y")</f>
        <v>#DIV/0!</v>
      </c>
      <c r="R96" s="72" t="e">
        <f>IF(L96&lt;'TEST MARKS '!$D$160,"N","Y")</f>
        <v>#DIV/0!</v>
      </c>
      <c r="S96" s="72" t="e">
        <f>IF(M96&lt;'TEST MARKS '!$D$160,"N","Y")</f>
        <v>#DIV/0!</v>
      </c>
      <c r="T96" s="72" t="e">
        <f>IF(N96&lt;'TEST MARKS '!$D$160,"N","Y")</f>
        <v>#DIV/0!</v>
      </c>
      <c r="U96" s="72" t="e">
        <f>IF(O96&lt;'TEST MARKS '!$D$160,"N","Y")</f>
        <v>#DIV/0!</v>
      </c>
    </row>
    <row r="97" spans="1:21">
      <c r="A97" s="39">
        <f>'TEST MARKS '!A98</f>
        <v>89</v>
      </c>
      <c r="B97" s="39" t="str">
        <f>'TEST MARKS '!B98</f>
        <v>RAVI C</v>
      </c>
      <c r="C97" s="39" t="str">
        <f>'TEST MARKS '!C98</f>
        <v>1SG15EC090</v>
      </c>
      <c r="D97" s="39">
        <f>'TEST MARKS '!J98</f>
        <v>0</v>
      </c>
      <c r="E97" s="39">
        <f>'TEST MARKS '!K98</f>
        <v>0</v>
      </c>
      <c r="F97" s="39">
        <f>'TEST MARKS '!L98</f>
        <v>0</v>
      </c>
      <c r="G97" s="39">
        <f>'TEST MARKS '!M98</f>
        <v>0</v>
      </c>
      <c r="H97" s="39">
        <f>'TEST MARKS '!N98</f>
        <v>0</v>
      </c>
      <c r="I97" s="39">
        <f>'TEST MARKS '!O98</f>
        <v>0</v>
      </c>
      <c r="J97" s="72" t="e">
        <f>D97/'TEST MARKS '!$J$155*100</f>
        <v>#DIV/0!</v>
      </c>
      <c r="K97" s="72" t="e">
        <f>E97/'TEST MARKS '!$K$155*100</f>
        <v>#DIV/0!</v>
      </c>
      <c r="L97" s="72" t="e">
        <f>F97/'TEST MARKS '!$L$155*100</f>
        <v>#DIV/0!</v>
      </c>
      <c r="M97" s="72" t="e">
        <f>G97/'TEST MARKS '!$M$155*100</f>
        <v>#DIV/0!</v>
      </c>
      <c r="N97" s="72" t="e">
        <f>H97/'TEST MARKS '!$N$155*100</f>
        <v>#DIV/0!</v>
      </c>
      <c r="O97" s="72" t="e">
        <f>I97/'TEST MARKS '!$O$155*100</f>
        <v>#DIV/0!</v>
      </c>
      <c r="P97" s="72" t="e">
        <f>IF(J97&lt;'TEST MARKS '!$D$160,"N","Y")</f>
        <v>#DIV/0!</v>
      </c>
      <c r="Q97" s="72" t="e">
        <f>IF(K97&lt;'TEST MARKS '!$D$160,"N","Y")</f>
        <v>#DIV/0!</v>
      </c>
      <c r="R97" s="72" t="e">
        <f>IF(L97&lt;'TEST MARKS '!$D$160,"N","Y")</f>
        <v>#DIV/0!</v>
      </c>
      <c r="S97" s="72" t="e">
        <f>IF(M97&lt;'TEST MARKS '!$D$160,"N","Y")</f>
        <v>#DIV/0!</v>
      </c>
      <c r="T97" s="72" t="e">
        <f>IF(N97&lt;'TEST MARKS '!$D$160,"N","Y")</f>
        <v>#DIV/0!</v>
      </c>
      <c r="U97" s="72" t="e">
        <f>IF(O97&lt;'TEST MARKS '!$D$160,"N","Y")</f>
        <v>#DIV/0!</v>
      </c>
    </row>
    <row r="98" spans="1:21">
      <c r="A98" s="39">
        <f>'TEST MARKS '!A99</f>
        <v>90</v>
      </c>
      <c r="B98" s="39" t="str">
        <f>'TEST MARKS '!B99</f>
        <v>SAI SIDDHARTH M</v>
      </c>
      <c r="C98" s="39" t="str">
        <f>'TEST MARKS '!C99</f>
        <v>1SG15EC091</v>
      </c>
      <c r="D98" s="39">
        <f>'TEST MARKS '!J99</f>
        <v>0</v>
      </c>
      <c r="E98" s="39">
        <f>'TEST MARKS '!K99</f>
        <v>0</v>
      </c>
      <c r="F98" s="39">
        <f>'TEST MARKS '!L99</f>
        <v>0</v>
      </c>
      <c r="G98" s="39">
        <f>'TEST MARKS '!M99</f>
        <v>0</v>
      </c>
      <c r="H98" s="39">
        <f>'TEST MARKS '!N99</f>
        <v>0</v>
      </c>
      <c r="I98" s="39">
        <f>'TEST MARKS '!O99</f>
        <v>0</v>
      </c>
      <c r="J98" s="72" t="e">
        <f>D98/'TEST MARKS '!$J$155*100</f>
        <v>#DIV/0!</v>
      </c>
      <c r="K98" s="72" t="e">
        <f>E98/'TEST MARKS '!$K$155*100</f>
        <v>#DIV/0!</v>
      </c>
      <c r="L98" s="72" t="e">
        <f>F98/'TEST MARKS '!$L$155*100</f>
        <v>#DIV/0!</v>
      </c>
      <c r="M98" s="72" t="e">
        <f>G98/'TEST MARKS '!$M$155*100</f>
        <v>#DIV/0!</v>
      </c>
      <c r="N98" s="72" t="e">
        <f>H98/'TEST MARKS '!$N$155*100</f>
        <v>#DIV/0!</v>
      </c>
      <c r="O98" s="72" t="e">
        <f>I98/'TEST MARKS '!$O$155*100</f>
        <v>#DIV/0!</v>
      </c>
      <c r="P98" s="72" t="e">
        <f>IF(J98&lt;'TEST MARKS '!$D$160,"N","Y")</f>
        <v>#DIV/0!</v>
      </c>
      <c r="Q98" s="72" t="e">
        <f>IF(K98&lt;'TEST MARKS '!$D$160,"N","Y")</f>
        <v>#DIV/0!</v>
      </c>
      <c r="R98" s="72" t="e">
        <f>IF(L98&lt;'TEST MARKS '!$D$160,"N","Y")</f>
        <v>#DIV/0!</v>
      </c>
      <c r="S98" s="72" t="e">
        <f>IF(M98&lt;'TEST MARKS '!$D$160,"N","Y")</f>
        <v>#DIV/0!</v>
      </c>
      <c r="T98" s="72" t="e">
        <f>IF(N98&lt;'TEST MARKS '!$D$160,"N","Y")</f>
        <v>#DIV/0!</v>
      </c>
      <c r="U98" s="72" t="e">
        <f>IF(O98&lt;'TEST MARKS '!$D$160,"N","Y")</f>
        <v>#DIV/0!</v>
      </c>
    </row>
    <row r="99" spans="1:21">
      <c r="A99" s="39">
        <f>'TEST MARKS '!A100</f>
        <v>91</v>
      </c>
      <c r="B99" s="39" t="str">
        <f>'TEST MARKS '!B100</f>
        <v>SANDHYA V</v>
      </c>
      <c r="C99" s="39" t="str">
        <f>'TEST MARKS '!C100</f>
        <v>1SG15EC092</v>
      </c>
      <c r="D99" s="39">
        <f>'TEST MARKS '!J100</f>
        <v>0</v>
      </c>
      <c r="E99" s="39">
        <f>'TEST MARKS '!K100</f>
        <v>0</v>
      </c>
      <c r="F99" s="39">
        <f>'TEST MARKS '!L100</f>
        <v>0</v>
      </c>
      <c r="G99" s="39">
        <f>'TEST MARKS '!M100</f>
        <v>0</v>
      </c>
      <c r="H99" s="39">
        <f>'TEST MARKS '!N100</f>
        <v>0</v>
      </c>
      <c r="I99" s="39">
        <f>'TEST MARKS '!O100</f>
        <v>0</v>
      </c>
      <c r="J99" s="72" t="e">
        <f>D99/'TEST MARKS '!$J$155*100</f>
        <v>#DIV/0!</v>
      </c>
      <c r="K99" s="72" t="e">
        <f>E99/'TEST MARKS '!$K$155*100</f>
        <v>#DIV/0!</v>
      </c>
      <c r="L99" s="72" t="e">
        <f>F99/'TEST MARKS '!$L$155*100</f>
        <v>#DIV/0!</v>
      </c>
      <c r="M99" s="72" t="e">
        <f>G99/'TEST MARKS '!$M$155*100</f>
        <v>#DIV/0!</v>
      </c>
      <c r="N99" s="72" t="e">
        <f>H99/'TEST MARKS '!$N$155*100</f>
        <v>#DIV/0!</v>
      </c>
      <c r="O99" s="72" t="e">
        <f>I99/'TEST MARKS '!$O$155*100</f>
        <v>#DIV/0!</v>
      </c>
      <c r="P99" s="72" t="e">
        <f>IF(J99&lt;'TEST MARKS '!$D$160,"N","Y")</f>
        <v>#DIV/0!</v>
      </c>
      <c r="Q99" s="72" t="e">
        <f>IF(K99&lt;'TEST MARKS '!$D$160,"N","Y")</f>
        <v>#DIV/0!</v>
      </c>
      <c r="R99" s="72" t="e">
        <f>IF(L99&lt;'TEST MARKS '!$D$160,"N","Y")</f>
        <v>#DIV/0!</v>
      </c>
      <c r="S99" s="72" t="e">
        <f>IF(M99&lt;'TEST MARKS '!$D$160,"N","Y")</f>
        <v>#DIV/0!</v>
      </c>
      <c r="T99" s="72" t="e">
        <f>IF(N99&lt;'TEST MARKS '!$D$160,"N","Y")</f>
        <v>#DIV/0!</v>
      </c>
      <c r="U99" s="72" t="e">
        <f>IF(O99&lt;'TEST MARKS '!$D$160,"N","Y")</f>
        <v>#DIV/0!</v>
      </c>
    </row>
    <row r="100" spans="1:21">
      <c r="A100" s="39">
        <f>'TEST MARKS '!A101</f>
        <v>92</v>
      </c>
      <c r="B100" s="39" t="str">
        <f>'TEST MARKS '!B101</f>
        <v>SANDHYA Y G</v>
      </c>
      <c r="C100" s="39" t="str">
        <f>'TEST MARKS '!C101</f>
        <v>1SG15EC093</v>
      </c>
      <c r="D100" s="39">
        <f>'TEST MARKS '!J101</f>
        <v>0</v>
      </c>
      <c r="E100" s="39">
        <f>'TEST MARKS '!K101</f>
        <v>0</v>
      </c>
      <c r="F100" s="39">
        <f>'TEST MARKS '!L101</f>
        <v>0</v>
      </c>
      <c r="G100" s="39">
        <f>'TEST MARKS '!M101</f>
        <v>0</v>
      </c>
      <c r="H100" s="39">
        <f>'TEST MARKS '!N101</f>
        <v>0</v>
      </c>
      <c r="I100" s="39">
        <f>'TEST MARKS '!O101</f>
        <v>0</v>
      </c>
      <c r="J100" s="72" t="e">
        <f>D100/'TEST MARKS '!$J$155*100</f>
        <v>#DIV/0!</v>
      </c>
      <c r="K100" s="72" t="e">
        <f>E100/'TEST MARKS '!$K$155*100</f>
        <v>#DIV/0!</v>
      </c>
      <c r="L100" s="72" t="e">
        <f>F100/'TEST MARKS '!$L$155*100</f>
        <v>#DIV/0!</v>
      </c>
      <c r="M100" s="72" t="e">
        <f>G100/'TEST MARKS '!$M$155*100</f>
        <v>#DIV/0!</v>
      </c>
      <c r="N100" s="72" t="e">
        <f>H100/'TEST MARKS '!$N$155*100</f>
        <v>#DIV/0!</v>
      </c>
      <c r="O100" s="72" t="e">
        <f>I100/'TEST MARKS '!$O$155*100</f>
        <v>#DIV/0!</v>
      </c>
      <c r="P100" s="72" t="e">
        <f>IF(J100&lt;'TEST MARKS '!$D$160,"N","Y")</f>
        <v>#DIV/0!</v>
      </c>
      <c r="Q100" s="72" t="e">
        <f>IF(K100&lt;'TEST MARKS '!$D$160,"N","Y")</f>
        <v>#DIV/0!</v>
      </c>
      <c r="R100" s="72" t="e">
        <f>IF(L100&lt;'TEST MARKS '!$D$160,"N","Y")</f>
        <v>#DIV/0!</v>
      </c>
      <c r="S100" s="72" t="e">
        <f>IF(M100&lt;'TEST MARKS '!$D$160,"N","Y")</f>
        <v>#DIV/0!</v>
      </c>
      <c r="T100" s="72" t="e">
        <f>IF(N100&lt;'TEST MARKS '!$D$160,"N","Y")</f>
        <v>#DIV/0!</v>
      </c>
      <c r="U100" s="72" t="e">
        <f>IF(O100&lt;'TEST MARKS '!$D$160,"N","Y")</f>
        <v>#DIV/0!</v>
      </c>
    </row>
    <row r="101" spans="1:21">
      <c r="A101" s="39">
        <f>'TEST MARKS '!A102</f>
        <v>93</v>
      </c>
      <c r="B101" s="39" t="str">
        <f>'TEST MARKS '!B102</f>
        <v>SANJANA  A S</v>
      </c>
      <c r="C101" s="39" t="str">
        <f>'TEST MARKS '!C102</f>
        <v>1SG15EC094</v>
      </c>
      <c r="D101" s="39">
        <f>'TEST MARKS '!J102</f>
        <v>0</v>
      </c>
      <c r="E101" s="39">
        <f>'TEST MARKS '!K102</f>
        <v>0</v>
      </c>
      <c r="F101" s="39">
        <f>'TEST MARKS '!L102</f>
        <v>0</v>
      </c>
      <c r="G101" s="39">
        <f>'TEST MARKS '!M102</f>
        <v>0</v>
      </c>
      <c r="H101" s="39">
        <f>'TEST MARKS '!N102</f>
        <v>0</v>
      </c>
      <c r="I101" s="39">
        <f>'TEST MARKS '!O102</f>
        <v>0</v>
      </c>
      <c r="J101" s="72" t="e">
        <f>D101/'TEST MARKS '!$J$155*100</f>
        <v>#DIV/0!</v>
      </c>
      <c r="K101" s="72" t="e">
        <f>E101/'TEST MARKS '!$K$155*100</f>
        <v>#DIV/0!</v>
      </c>
      <c r="L101" s="72" t="e">
        <f>F101/'TEST MARKS '!$L$155*100</f>
        <v>#DIV/0!</v>
      </c>
      <c r="M101" s="72" t="e">
        <f>G101/'TEST MARKS '!$M$155*100</f>
        <v>#DIV/0!</v>
      </c>
      <c r="N101" s="72" t="e">
        <f>H101/'TEST MARKS '!$N$155*100</f>
        <v>#DIV/0!</v>
      </c>
      <c r="O101" s="72" t="e">
        <f>I101/'TEST MARKS '!$O$155*100</f>
        <v>#DIV/0!</v>
      </c>
      <c r="P101" s="72" t="e">
        <f>IF(J101&lt;'TEST MARKS '!$D$160,"N","Y")</f>
        <v>#DIV/0!</v>
      </c>
      <c r="Q101" s="72" t="e">
        <f>IF(K101&lt;'TEST MARKS '!$D$160,"N","Y")</f>
        <v>#DIV/0!</v>
      </c>
      <c r="R101" s="72" t="e">
        <f>IF(L101&lt;'TEST MARKS '!$D$160,"N","Y")</f>
        <v>#DIV/0!</v>
      </c>
      <c r="S101" s="72" t="e">
        <f>IF(M101&lt;'TEST MARKS '!$D$160,"N","Y")</f>
        <v>#DIV/0!</v>
      </c>
      <c r="T101" s="72" t="e">
        <f>IF(N101&lt;'TEST MARKS '!$D$160,"N","Y")</f>
        <v>#DIV/0!</v>
      </c>
      <c r="U101" s="72" t="e">
        <f>IF(O101&lt;'TEST MARKS '!$D$160,"N","Y")</f>
        <v>#DIV/0!</v>
      </c>
    </row>
    <row r="102" spans="1:21">
      <c r="A102" s="39">
        <f>'TEST MARKS '!A103</f>
        <v>94</v>
      </c>
      <c r="B102" s="39" t="str">
        <f>'TEST MARKS '!B103</f>
        <v>SANJAY KUMAR B N</v>
      </c>
      <c r="C102" s="39" t="str">
        <f>'TEST MARKS '!C103</f>
        <v>1SG15EC095</v>
      </c>
      <c r="D102" s="39">
        <f>'TEST MARKS '!J103</f>
        <v>0</v>
      </c>
      <c r="E102" s="39">
        <f>'TEST MARKS '!K103</f>
        <v>0</v>
      </c>
      <c r="F102" s="39">
        <f>'TEST MARKS '!L103</f>
        <v>0</v>
      </c>
      <c r="G102" s="39">
        <f>'TEST MARKS '!M103</f>
        <v>0</v>
      </c>
      <c r="H102" s="39">
        <f>'TEST MARKS '!N103</f>
        <v>0</v>
      </c>
      <c r="I102" s="39">
        <f>'TEST MARKS '!O103</f>
        <v>0</v>
      </c>
      <c r="J102" s="72" t="e">
        <f>D102/'TEST MARKS '!$J$155*100</f>
        <v>#DIV/0!</v>
      </c>
      <c r="K102" s="72" t="e">
        <f>E102/'TEST MARKS '!$K$155*100</f>
        <v>#DIV/0!</v>
      </c>
      <c r="L102" s="72" t="e">
        <f>F102/'TEST MARKS '!$L$155*100</f>
        <v>#DIV/0!</v>
      </c>
      <c r="M102" s="72" t="e">
        <f>G102/'TEST MARKS '!$M$155*100</f>
        <v>#DIV/0!</v>
      </c>
      <c r="N102" s="72" t="e">
        <f>H102/'TEST MARKS '!$N$155*100</f>
        <v>#DIV/0!</v>
      </c>
      <c r="O102" s="72" t="e">
        <f>I102/'TEST MARKS '!$O$155*100</f>
        <v>#DIV/0!</v>
      </c>
      <c r="P102" s="72" t="e">
        <f>IF(J102&lt;'TEST MARKS '!$D$160,"N","Y")</f>
        <v>#DIV/0!</v>
      </c>
      <c r="Q102" s="72" t="e">
        <f>IF(K102&lt;'TEST MARKS '!$D$160,"N","Y")</f>
        <v>#DIV/0!</v>
      </c>
      <c r="R102" s="72" t="e">
        <f>IF(L102&lt;'TEST MARKS '!$D$160,"N","Y")</f>
        <v>#DIV/0!</v>
      </c>
      <c r="S102" s="72" t="e">
        <f>IF(M102&lt;'TEST MARKS '!$D$160,"N","Y")</f>
        <v>#DIV/0!</v>
      </c>
      <c r="T102" s="72" t="e">
        <f>IF(N102&lt;'TEST MARKS '!$D$160,"N","Y")</f>
        <v>#DIV/0!</v>
      </c>
      <c r="U102" s="72" t="e">
        <f>IF(O102&lt;'TEST MARKS '!$D$160,"N","Y")</f>
        <v>#DIV/0!</v>
      </c>
    </row>
    <row r="103" spans="1:21">
      <c r="A103" s="39">
        <f>'TEST MARKS '!A104</f>
        <v>95</v>
      </c>
      <c r="B103" s="39" t="str">
        <f>'TEST MARKS '!B104</f>
        <v>SANJAY KUMAR L</v>
      </c>
      <c r="C103" s="39" t="str">
        <f>'TEST MARKS '!C104</f>
        <v>1SG15EC096</v>
      </c>
      <c r="D103" s="39">
        <f>'TEST MARKS '!J104</f>
        <v>0</v>
      </c>
      <c r="E103" s="39">
        <f>'TEST MARKS '!K104</f>
        <v>0</v>
      </c>
      <c r="F103" s="39">
        <f>'TEST MARKS '!L104</f>
        <v>0</v>
      </c>
      <c r="G103" s="39">
        <f>'TEST MARKS '!M104</f>
        <v>0</v>
      </c>
      <c r="H103" s="39">
        <f>'TEST MARKS '!N104</f>
        <v>0</v>
      </c>
      <c r="I103" s="39">
        <f>'TEST MARKS '!O104</f>
        <v>0</v>
      </c>
      <c r="J103" s="72" t="e">
        <f>D103/'TEST MARKS '!$J$155*100</f>
        <v>#DIV/0!</v>
      </c>
      <c r="K103" s="72" t="e">
        <f>E103/'TEST MARKS '!$K$155*100</f>
        <v>#DIV/0!</v>
      </c>
      <c r="L103" s="72" t="e">
        <f>F103/'TEST MARKS '!$L$155*100</f>
        <v>#DIV/0!</v>
      </c>
      <c r="M103" s="72" t="e">
        <f>G103/'TEST MARKS '!$M$155*100</f>
        <v>#DIV/0!</v>
      </c>
      <c r="N103" s="72" t="e">
        <f>H103/'TEST MARKS '!$N$155*100</f>
        <v>#DIV/0!</v>
      </c>
      <c r="O103" s="72" t="e">
        <f>I103/'TEST MARKS '!$O$155*100</f>
        <v>#DIV/0!</v>
      </c>
      <c r="P103" s="72" t="e">
        <f>IF(J103&lt;'TEST MARKS '!$D$160,"N","Y")</f>
        <v>#DIV/0!</v>
      </c>
      <c r="Q103" s="72" t="e">
        <f>IF(K103&lt;'TEST MARKS '!$D$160,"N","Y")</f>
        <v>#DIV/0!</v>
      </c>
      <c r="R103" s="72" t="e">
        <f>IF(L103&lt;'TEST MARKS '!$D$160,"N","Y")</f>
        <v>#DIV/0!</v>
      </c>
      <c r="S103" s="72" t="e">
        <f>IF(M103&lt;'TEST MARKS '!$D$160,"N","Y")</f>
        <v>#DIV/0!</v>
      </c>
      <c r="T103" s="72" t="e">
        <f>IF(N103&lt;'TEST MARKS '!$D$160,"N","Y")</f>
        <v>#DIV/0!</v>
      </c>
      <c r="U103" s="72" t="e">
        <f>IF(O103&lt;'TEST MARKS '!$D$160,"N","Y")</f>
        <v>#DIV/0!</v>
      </c>
    </row>
    <row r="104" spans="1:21">
      <c r="A104" s="39">
        <f>'TEST MARKS '!A105</f>
        <v>96</v>
      </c>
      <c r="B104" s="39" t="str">
        <f>'TEST MARKS '!B105</f>
        <v>SHASHANK H S</v>
      </c>
      <c r="C104" s="39" t="str">
        <f>'TEST MARKS '!C105</f>
        <v>1SG15EC098</v>
      </c>
      <c r="D104" s="39">
        <f>'TEST MARKS '!J105</f>
        <v>0</v>
      </c>
      <c r="E104" s="39">
        <f>'TEST MARKS '!K105</f>
        <v>0</v>
      </c>
      <c r="F104" s="39">
        <f>'TEST MARKS '!L105</f>
        <v>0</v>
      </c>
      <c r="G104" s="39">
        <f>'TEST MARKS '!M105</f>
        <v>0</v>
      </c>
      <c r="H104" s="39">
        <f>'TEST MARKS '!N105</f>
        <v>0</v>
      </c>
      <c r="I104" s="39">
        <f>'TEST MARKS '!O105</f>
        <v>0</v>
      </c>
      <c r="J104" s="72" t="e">
        <f>D104/'TEST MARKS '!$J$155*100</f>
        <v>#DIV/0!</v>
      </c>
      <c r="K104" s="72" t="e">
        <f>E104/'TEST MARKS '!$K$155*100</f>
        <v>#DIV/0!</v>
      </c>
      <c r="L104" s="72" t="e">
        <f>F104/'TEST MARKS '!$L$155*100</f>
        <v>#DIV/0!</v>
      </c>
      <c r="M104" s="72" t="e">
        <f>G104/'TEST MARKS '!$M$155*100</f>
        <v>#DIV/0!</v>
      </c>
      <c r="N104" s="72" t="e">
        <f>H104/'TEST MARKS '!$N$155*100</f>
        <v>#DIV/0!</v>
      </c>
      <c r="O104" s="72" t="e">
        <f>I104/'TEST MARKS '!$O$155*100</f>
        <v>#DIV/0!</v>
      </c>
      <c r="P104" s="72" t="e">
        <f>IF(J104&lt;'TEST MARKS '!$D$160,"N","Y")</f>
        <v>#DIV/0!</v>
      </c>
      <c r="Q104" s="72" t="e">
        <f>IF(K104&lt;'TEST MARKS '!$D$160,"N","Y")</f>
        <v>#DIV/0!</v>
      </c>
      <c r="R104" s="72" t="e">
        <f>IF(L104&lt;'TEST MARKS '!$D$160,"N","Y")</f>
        <v>#DIV/0!</v>
      </c>
      <c r="S104" s="72" t="e">
        <f>IF(M104&lt;'TEST MARKS '!$D$160,"N","Y")</f>
        <v>#DIV/0!</v>
      </c>
      <c r="T104" s="72" t="e">
        <f>IF(N104&lt;'TEST MARKS '!$D$160,"N","Y")</f>
        <v>#DIV/0!</v>
      </c>
      <c r="U104" s="72" t="e">
        <f>IF(O104&lt;'TEST MARKS '!$D$160,"N","Y")</f>
        <v>#DIV/0!</v>
      </c>
    </row>
    <row r="105" spans="1:21">
      <c r="A105" s="39">
        <f>'TEST MARKS '!A106</f>
        <v>97</v>
      </c>
      <c r="B105" s="39" t="str">
        <f>'TEST MARKS '!B106</f>
        <v>SHASHANK SHEKHAR</v>
      </c>
      <c r="C105" s="39" t="str">
        <f>'TEST MARKS '!C106</f>
        <v>1SG15EC099</v>
      </c>
      <c r="D105" s="39">
        <f>'TEST MARKS '!J106</f>
        <v>0</v>
      </c>
      <c r="E105" s="39">
        <f>'TEST MARKS '!K106</f>
        <v>0</v>
      </c>
      <c r="F105" s="39">
        <f>'TEST MARKS '!L106</f>
        <v>0</v>
      </c>
      <c r="G105" s="39">
        <f>'TEST MARKS '!M106</f>
        <v>0</v>
      </c>
      <c r="H105" s="39">
        <f>'TEST MARKS '!N106</f>
        <v>0</v>
      </c>
      <c r="I105" s="39">
        <f>'TEST MARKS '!O106</f>
        <v>0</v>
      </c>
      <c r="J105" s="72" t="e">
        <f>D105/'TEST MARKS '!$J$155*100</f>
        <v>#DIV/0!</v>
      </c>
      <c r="K105" s="72" t="e">
        <f>E105/'TEST MARKS '!$K$155*100</f>
        <v>#DIV/0!</v>
      </c>
      <c r="L105" s="72" t="e">
        <f>F105/'TEST MARKS '!$L$155*100</f>
        <v>#DIV/0!</v>
      </c>
      <c r="M105" s="72" t="e">
        <f>G105/'TEST MARKS '!$M$155*100</f>
        <v>#DIV/0!</v>
      </c>
      <c r="N105" s="72" t="e">
        <f>H105/'TEST MARKS '!$N$155*100</f>
        <v>#DIV/0!</v>
      </c>
      <c r="O105" s="72" t="e">
        <f>I105/'TEST MARKS '!$O$155*100</f>
        <v>#DIV/0!</v>
      </c>
      <c r="P105" s="72" t="e">
        <f>IF(J105&lt;'TEST MARKS '!$D$160,"N","Y")</f>
        <v>#DIV/0!</v>
      </c>
      <c r="Q105" s="72" t="e">
        <f>IF(K105&lt;'TEST MARKS '!$D$160,"N","Y")</f>
        <v>#DIV/0!</v>
      </c>
      <c r="R105" s="72" t="e">
        <f>IF(L105&lt;'TEST MARKS '!$D$160,"N","Y")</f>
        <v>#DIV/0!</v>
      </c>
      <c r="S105" s="72" t="e">
        <f>IF(M105&lt;'TEST MARKS '!$D$160,"N","Y")</f>
        <v>#DIV/0!</v>
      </c>
      <c r="T105" s="72" t="e">
        <f>IF(N105&lt;'TEST MARKS '!$D$160,"N","Y")</f>
        <v>#DIV/0!</v>
      </c>
      <c r="U105" s="72" t="e">
        <f>IF(O105&lt;'TEST MARKS '!$D$160,"N","Y")</f>
        <v>#DIV/0!</v>
      </c>
    </row>
    <row r="106" spans="1:21">
      <c r="A106" s="39">
        <f>'TEST MARKS '!A107</f>
        <v>98</v>
      </c>
      <c r="B106" s="39" t="str">
        <f>'TEST MARKS '!B107</f>
        <v>SHASHIKANT KUMAR</v>
      </c>
      <c r="C106" s="39" t="str">
        <f>'TEST MARKS '!C107</f>
        <v>1SG15EC100</v>
      </c>
      <c r="D106" s="39">
        <f>'TEST MARKS '!J107</f>
        <v>0</v>
      </c>
      <c r="E106" s="39">
        <f>'TEST MARKS '!K107</f>
        <v>0</v>
      </c>
      <c r="F106" s="39">
        <f>'TEST MARKS '!L107</f>
        <v>0</v>
      </c>
      <c r="G106" s="39">
        <f>'TEST MARKS '!M107</f>
        <v>0</v>
      </c>
      <c r="H106" s="39">
        <f>'TEST MARKS '!N107</f>
        <v>0</v>
      </c>
      <c r="I106" s="39">
        <f>'TEST MARKS '!O107</f>
        <v>0</v>
      </c>
      <c r="J106" s="72" t="e">
        <f>D106/'TEST MARKS '!$J$155*100</f>
        <v>#DIV/0!</v>
      </c>
      <c r="K106" s="72" t="e">
        <f>E106/'TEST MARKS '!$K$155*100</f>
        <v>#DIV/0!</v>
      </c>
      <c r="L106" s="72" t="e">
        <f>F106/'TEST MARKS '!$L$155*100</f>
        <v>#DIV/0!</v>
      </c>
      <c r="M106" s="72" t="e">
        <f>G106/'TEST MARKS '!$M$155*100</f>
        <v>#DIV/0!</v>
      </c>
      <c r="N106" s="72" t="e">
        <f>H106/'TEST MARKS '!$N$155*100</f>
        <v>#DIV/0!</v>
      </c>
      <c r="O106" s="72" t="e">
        <f>I106/'TEST MARKS '!$O$155*100</f>
        <v>#DIV/0!</v>
      </c>
      <c r="P106" s="72" t="e">
        <f>IF(J106&lt;'TEST MARKS '!$D$160,"N","Y")</f>
        <v>#DIV/0!</v>
      </c>
      <c r="Q106" s="72" t="e">
        <f>IF(K106&lt;'TEST MARKS '!$D$160,"N","Y")</f>
        <v>#DIV/0!</v>
      </c>
      <c r="R106" s="72" t="e">
        <f>IF(L106&lt;'TEST MARKS '!$D$160,"N","Y")</f>
        <v>#DIV/0!</v>
      </c>
      <c r="S106" s="72" t="e">
        <f>IF(M106&lt;'TEST MARKS '!$D$160,"N","Y")</f>
        <v>#DIV/0!</v>
      </c>
      <c r="T106" s="72" t="e">
        <f>IF(N106&lt;'TEST MARKS '!$D$160,"N","Y")</f>
        <v>#DIV/0!</v>
      </c>
      <c r="U106" s="72" t="e">
        <f>IF(O106&lt;'TEST MARKS '!$D$160,"N","Y")</f>
        <v>#DIV/0!</v>
      </c>
    </row>
    <row r="107" spans="1:21">
      <c r="A107" s="39">
        <f>'TEST MARKS '!A108</f>
        <v>99</v>
      </c>
      <c r="B107" s="39" t="str">
        <f>'TEST MARKS '!B108</f>
        <v>SHRISH JHA</v>
      </c>
      <c r="C107" s="39" t="str">
        <f>'TEST MARKS '!C108</f>
        <v>1SG15EC101</v>
      </c>
      <c r="D107" s="39">
        <f>'TEST MARKS '!J108</f>
        <v>0</v>
      </c>
      <c r="E107" s="39">
        <f>'TEST MARKS '!K108</f>
        <v>0</v>
      </c>
      <c r="F107" s="39">
        <f>'TEST MARKS '!L108</f>
        <v>0</v>
      </c>
      <c r="G107" s="39">
        <f>'TEST MARKS '!M108</f>
        <v>0</v>
      </c>
      <c r="H107" s="39">
        <f>'TEST MARKS '!N108</f>
        <v>0</v>
      </c>
      <c r="I107" s="39">
        <f>'TEST MARKS '!O108</f>
        <v>0</v>
      </c>
      <c r="J107" s="72" t="e">
        <f>D107/'TEST MARKS '!$J$155*100</f>
        <v>#DIV/0!</v>
      </c>
      <c r="K107" s="72" t="e">
        <f>E107/'TEST MARKS '!$K$155*100</f>
        <v>#DIV/0!</v>
      </c>
      <c r="L107" s="72" t="e">
        <f>F107/'TEST MARKS '!$L$155*100</f>
        <v>#DIV/0!</v>
      </c>
      <c r="M107" s="72" t="e">
        <f>G107/'TEST MARKS '!$M$155*100</f>
        <v>#DIV/0!</v>
      </c>
      <c r="N107" s="72" t="e">
        <f>H107/'TEST MARKS '!$N$155*100</f>
        <v>#DIV/0!</v>
      </c>
      <c r="O107" s="72" t="e">
        <f>I107/'TEST MARKS '!$O$155*100</f>
        <v>#DIV/0!</v>
      </c>
      <c r="P107" s="72" t="e">
        <f>IF(J107&lt;'TEST MARKS '!$D$160,"N","Y")</f>
        <v>#DIV/0!</v>
      </c>
      <c r="Q107" s="72" t="e">
        <f>IF(K107&lt;'TEST MARKS '!$D$160,"N","Y")</f>
        <v>#DIV/0!</v>
      </c>
      <c r="R107" s="72" t="e">
        <f>IF(L107&lt;'TEST MARKS '!$D$160,"N","Y")</f>
        <v>#DIV/0!</v>
      </c>
      <c r="S107" s="72" t="e">
        <f>IF(M107&lt;'TEST MARKS '!$D$160,"N","Y")</f>
        <v>#DIV/0!</v>
      </c>
      <c r="T107" s="72" t="e">
        <f>IF(N107&lt;'TEST MARKS '!$D$160,"N","Y")</f>
        <v>#DIV/0!</v>
      </c>
      <c r="U107" s="72" t="e">
        <f>IF(O107&lt;'TEST MARKS '!$D$160,"N","Y")</f>
        <v>#DIV/0!</v>
      </c>
    </row>
    <row r="108" spans="1:21">
      <c r="A108" s="39">
        <f>'TEST MARKS '!A109</f>
        <v>100</v>
      </c>
      <c r="B108" s="39" t="str">
        <f>'TEST MARKS '!B109</f>
        <v>SHUBHAM KUMAR</v>
      </c>
      <c r="C108" s="39" t="str">
        <f>'TEST MARKS '!C109</f>
        <v>1SG15EC102</v>
      </c>
      <c r="D108" s="39">
        <f>'TEST MARKS '!J109</f>
        <v>0</v>
      </c>
      <c r="E108" s="39">
        <f>'TEST MARKS '!K109</f>
        <v>0</v>
      </c>
      <c r="F108" s="39">
        <f>'TEST MARKS '!L109</f>
        <v>0</v>
      </c>
      <c r="G108" s="39">
        <f>'TEST MARKS '!M109</f>
        <v>0</v>
      </c>
      <c r="H108" s="39">
        <f>'TEST MARKS '!N109</f>
        <v>0</v>
      </c>
      <c r="I108" s="39">
        <f>'TEST MARKS '!O109</f>
        <v>0</v>
      </c>
      <c r="J108" s="72" t="e">
        <f>D108/'TEST MARKS '!$J$155*100</f>
        <v>#DIV/0!</v>
      </c>
      <c r="K108" s="72" t="e">
        <f>E108/'TEST MARKS '!$K$155*100</f>
        <v>#DIV/0!</v>
      </c>
      <c r="L108" s="72" t="e">
        <f>F108/'TEST MARKS '!$L$155*100</f>
        <v>#DIV/0!</v>
      </c>
      <c r="M108" s="72" t="e">
        <f>G108/'TEST MARKS '!$M$155*100</f>
        <v>#DIV/0!</v>
      </c>
      <c r="N108" s="72" t="e">
        <f>H108/'TEST MARKS '!$N$155*100</f>
        <v>#DIV/0!</v>
      </c>
      <c r="O108" s="72" t="e">
        <f>I108/'TEST MARKS '!$O$155*100</f>
        <v>#DIV/0!</v>
      </c>
      <c r="P108" s="72" t="e">
        <f>IF(J108&lt;'TEST MARKS '!$D$160,"N","Y")</f>
        <v>#DIV/0!</v>
      </c>
      <c r="Q108" s="72" t="e">
        <f>IF(K108&lt;'TEST MARKS '!$D$160,"N","Y")</f>
        <v>#DIV/0!</v>
      </c>
      <c r="R108" s="72" t="e">
        <f>IF(L108&lt;'TEST MARKS '!$D$160,"N","Y")</f>
        <v>#DIV/0!</v>
      </c>
      <c r="S108" s="72" t="e">
        <f>IF(M108&lt;'TEST MARKS '!$D$160,"N","Y")</f>
        <v>#DIV/0!</v>
      </c>
      <c r="T108" s="72" t="e">
        <f>IF(N108&lt;'TEST MARKS '!$D$160,"N","Y")</f>
        <v>#DIV/0!</v>
      </c>
      <c r="U108" s="72" t="e">
        <f>IF(O108&lt;'TEST MARKS '!$D$160,"N","Y")</f>
        <v>#DIV/0!</v>
      </c>
    </row>
    <row r="109" spans="1:21">
      <c r="A109" s="39">
        <f>'TEST MARKS '!A110</f>
        <v>101</v>
      </c>
      <c r="B109" s="39" t="str">
        <f>'TEST MARKS '!B110</f>
        <v>SHUBHAM KUMAR N</v>
      </c>
      <c r="C109" s="39" t="str">
        <f>'TEST MARKS '!C110</f>
        <v>1SG15EC103</v>
      </c>
      <c r="D109" s="39">
        <f>'TEST MARKS '!J110</f>
        <v>0</v>
      </c>
      <c r="E109" s="39">
        <f>'TEST MARKS '!K110</f>
        <v>0</v>
      </c>
      <c r="F109" s="39">
        <f>'TEST MARKS '!L110</f>
        <v>0</v>
      </c>
      <c r="G109" s="39">
        <f>'TEST MARKS '!M110</f>
        <v>0</v>
      </c>
      <c r="H109" s="39">
        <f>'TEST MARKS '!N110</f>
        <v>0</v>
      </c>
      <c r="I109" s="39">
        <f>'TEST MARKS '!O110</f>
        <v>0</v>
      </c>
      <c r="J109" s="72" t="e">
        <f>D109/'TEST MARKS '!$J$155*100</f>
        <v>#DIV/0!</v>
      </c>
      <c r="K109" s="72" t="e">
        <f>E109/'TEST MARKS '!$K$155*100</f>
        <v>#DIV/0!</v>
      </c>
      <c r="L109" s="72" t="e">
        <f>F109/'TEST MARKS '!$L$155*100</f>
        <v>#DIV/0!</v>
      </c>
      <c r="M109" s="72" t="e">
        <f>G109/'TEST MARKS '!$M$155*100</f>
        <v>#DIV/0!</v>
      </c>
      <c r="N109" s="72" t="e">
        <f>H109/'TEST MARKS '!$N$155*100</f>
        <v>#DIV/0!</v>
      </c>
      <c r="O109" s="72" t="e">
        <f>I109/'TEST MARKS '!$O$155*100</f>
        <v>#DIV/0!</v>
      </c>
      <c r="P109" s="72" t="e">
        <f>IF(J109&lt;'TEST MARKS '!$D$160,"N","Y")</f>
        <v>#DIV/0!</v>
      </c>
      <c r="Q109" s="72" t="e">
        <f>IF(K109&lt;'TEST MARKS '!$D$160,"N","Y")</f>
        <v>#DIV/0!</v>
      </c>
      <c r="R109" s="72" t="e">
        <f>IF(L109&lt;'TEST MARKS '!$D$160,"N","Y")</f>
        <v>#DIV/0!</v>
      </c>
      <c r="S109" s="72" t="e">
        <f>IF(M109&lt;'TEST MARKS '!$D$160,"N","Y")</f>
        <v>#DIV/0!</v>
      </c>
      <c r="T109" s="72" t="e">
        <f>IF(N109&lt;'TEST MARKS '!$D$160,"N","Y")</f>
        <v>#DIV/0!</v>
      </c>
      <c r="U109" s="72" t="e">
        <f>IF(O109&lt;'TEST MARKS '!$D$160,"N","Y")</f>
        <v>#DIV/0!</v>
      </c>
    </row>
    <row r="110" spans="1:21">
      <c r="A110" s="39">
        <f>'TEST MARKS '!A111</f>
        <v>102</v>
      </c>
      <c r="B110" s="39" t="str">
        <f>'TEST MARKS '!B111</f>
        <v>SHUBHAM KUMAR MISHRA</v>
      </c>
      <c r="C110" s="39" t="str">
        <f>'TEST MARKS '!C111</f>
        <v>1SG15EC104</v>
      </c>
      <c r="D110" s="39">
        <f>'TEST MARKS '!J111</f>
        <v>0</v>
      </c>
      <c r="E110" s="39">
        <f>'TEST MARKS '!K111</f>
        <v>0</v>
      </c>
      <c r="F110" s="39">
        <f>'TEST MARKS '!L111</f>
        <v>0</v>
      </c>
      <c r="G110" s="39">
        <f>'TEST MARKS '!M111</f>
        <v>0</v>
      </c>
      <c r="H110" s="39">
        <f>'TEST MARKS '!N111</f>
        <v>0</v>
      </c>
      <c r="I110" s="39">
        <f>'TEST MARKS '!O111</f>
        <v>0</v>
      </c>
      <c r="J110" s="72" t="e">
        <f>D110/'TEST MARKS '!$J$155*100</f>
        <v>#DIV/0!</v>
      </c>
      <c r="K110" s="72" t="e">
        <f>E110/'TEST MARKS '!$K$155*100</f>
        <v>#DIV/0!</v>
      </c>
      <c r="L110" s="72" t="e">
        <f>F110/'TEST MARKS '!$L$155*100</f>
        <v>#DIV/0!</v>
      </c>
      <c r="M110" s="72" t="e">
        <f>G110/'TEST MARKS '!$M$155*100</f>
        <v>#DIV/0!</v>
      </c>
      <c r="N110" s="72" t="e">
        <f>H110/'TEST MARKS '!$N$155*100</f>
        <v>#DIV/0!</v>
      </c>
      <c r="O110" s="72" t="e">
        <f>I110/'TEST MARKS '!$O$155*100</f>
        <v>#DIV/0!</v>
      </c>
      <c r="P110" s="72" t="e">
        <f>IF(J110&lt;'TEST MARKS '!$D$160,"N","Y")</f>
        <v>#DIV/0!</v>
      </c>
      <c r="Q110" s="72" t="e">
        <f>IF(K110&lt;'TEST MARKS '!$D$160,"N","Y")</f>
        <v>#DIV/0!</v>
      </c>
      <c r="R110" s="72" t="e">
        <f>IF(L110&lt;'TEST MARKS '!$D$160,"N","Y")</f>
        <v>#DIV/0!</v>
      </c>
      <c r="S110" s="72" t="e">
        <f>IF(M110&lt;'TEST MARKS '!$D$160,"N","Y")</f>
        <v>#DIV/0!</v>
      </c>
      <c r="T110" s="72" t="e">
        <f>IF(N110&lt;'TEST MARKS '!$D$160,"N","Y")</f>
        <v>#DIV/0!</v>
      </c>
      <c r="U110" s="72" t="e">
        <f>IF(O110&lt;'TEST MARKS '!$D$160,"N","Y")</f>
        <v>#DIV/0!</v>
      </c>
    </row>
    <row r="111" spans="1:21">
      <c r="A111" s="39">
        <f>'TEST MARKS '!A112</f>
        <v>103</v>
      </c>
      <c r="B111" s="39" t="str">
        <f>'TEST MARKS '!B112</f>
        <v>SMITHA B BIRADAR</v>
      </c>
      <c r="C111" s="39" t="str">
        <f>'TEST MARKS '!C112</f>
        <v>1SG15EC105</v>
      </c>
      <c r="D111" s="39">
        <f>'TEST MARKS '!J112</f>
        <v>0</v>
      </c>
      <c r="E111" s="39">
        <f>'TEST MARKS '!K112</f>
        <v>0</v>
      </c>
      <c r="F111" s="39">
        <f>'TEST MARKS '!L112</f>
        <v>0</v>
      </c>
      <c r="G111" s="39">
        <f>'TEST MARKS '!M112</f>
        <v>0</v>
      </c>
      <c r="H111" s="39">
        <f>'TEST MARKS '!N112</f>
        <v>0</v>
      </c>
      <c r="I111" s="39">
        <f>'TEST MARKS '!O112</f>
        <v>0</v>
      </c>
      <c r="J111" s="72" t="e">
        <f>D111/'TEST MARKS '!$J$155*100</f>
        <v>#DIV/0!</v>
      </c>
      <c r="K111" s="72" t="e">
        <f>E111/'TEST MARKS '!$K$155*100</f>
        <v>#DIV/0!</v>
      </c>
      <c r="L111" s="72" t="e">
        <f>F111/'TEST MARKS '!$L$155*100</f>
        <v>#DIV/0!</v>
      </c>
      <c r="M111" s="72" t="e">
        <f>G111/'TEST MARKS '!$M$155*100</f>
        <v>#DIV/0!</v>
      </c>
      <c r="N111" s="72" t="e">
        <f>H111/'TEST MARKS '!$N$155*100</f>
        <v>#DIV/0!</v>
      </c>
      <c r="O111" s="72" t="e">
        <f>I111/'TEST MARKS '!$O$155*100</f>
        <v>#DIV/0!</v>
      </c>
      <c r="P111" s="72" t="e">
        <f>IF(J111&lt;'TEST MARKS '!$D$160,"N","Y")</f>
        <v>#DIV/0!</v>
      </c>
      <c r="Q111" s="72" t="e">
        <f>IF(K111&lt;'TEST MARKS '!$D$160,"N","Y")</f>
        <v>#DIV/0!</v>
      </c>
      <c r="R111" s="72" t="e">
        <f>IF(L111&lt;'TEST MARKS '!$D$160,"N","Y")</f>
        <v>#DIV/0!</v>
      </c>
      <c r="S111" s="72" t="e">
        <f>IF(M111&lt;'TEST MARKS '!$D$160,"N","Y")</f>
        <v>#DIV/0!</v>
      </c>
      <c r="T111" s="72" t="e">
        <f>IF(N111&lt;'TEST MARKS '!$D$160,"N","Y")</f>
        <v>#DIV/0!</v>
      </c>
      <c r="U111" s="72" t="e">
        <f>IF(O111&lt;'TEST MARKS '!$D$160,"N","Y")</f>
        <v>#DIV/0!</v>
      </c>
    </row>
    <row r="112" spans="1:21">
      <c r="A112" s="39">
        <f>'TEST MARKS '!A113</f>
        <v>104</v>
      </c>
      <c r="B112" s="39" t="str">
        <f>'TEST MARKS '!B113</f>
        <v>SONAM KUMARI</v>
      </c>
      <c r="C112" s="39" t="str">
        <f>'TEST MARKS '!C113</f>
        <v>1SG15EC106</v>
      </c>
      <c r="D112" s="39">
        <f>'TEST MARKS '!J113</f>
        <v>0</v>
      </c>
      <c r="E112" s="39">
        <f>'TEST MARKS '!K113</f>
        <v>0</v>
      </c>
      <c r="F112" s="39">
        <f>'TEST MARKS '!L113</f>
        <v>0</v>
      </c>
      <c r="G112" s="39">
        <f>'TEST MARKS '!M113</f>
        <v>0</v>
      </c>
      <c r="H112" s="39">
        <f>'TEST MARKS '!N113</f>
        <v>0</v>
      </c>
      <c r="I112" s="39">
        <f>'TEST MARKS '!O113</f>
        <v>0</v>
      </c>
      <c r="J112" s="72" t="e">
        <f>D112/'TEST MARKS '!$J$155*100</f>
        <v>#DIV/0!</v>
      </c>
      <c r="K112" s="72" t="e">
        <f>E112/'TEST MARKS '!$K$155*100</f>
        <v>#DIV/0!</v>
      </c>
      <c r="L112" s="72" t="e">
        <f>F112/'TEST MARKS '!$L$155*100</f>
        <v>#DIV/0!</v>
      </c>
      <c r="M112" s="72" t="e">
        <f>G112/'TEST MARKS '!$M$155*100</f>
        <v>#DIV/0!</v>
      </c>
      <c r="N112" s="72" t="e">
        <f>H112/'TEST MARKS '!$N$155*100</f>
        <v>#DIV/0!</v>
      </c>
      <c r="O112" s="72" t="e">
        <f>I112/'TEST MARKS '!$O$155*100</f>
        <v>#DIV/0!</v>
      </c>
      <c r="P112" s="72" t="e">
        <f>IF(J112&lt;'TEST MARKS '!$D$160,"N","Y")</f>
        <v>#DIV/0!</v>
      </c>
      <c r="Q112" s="72" t="e">
        <f>IF(K112&lt;'TEST MARKS '!$D$160,"N","Y")</f>
        <v>#DIV/0!</v>
      </c>
      <c r="R112" s="72" t="e">
        <f>IF(L112&lt;'TEST MARKS '!$D$160,"N","Y")</f>
        <v>#DIV/0!</v>
      </c>
      <c r="S112" s="72" t="e">
        <f>IF(M112&lt;'TEST MARKS '!$D$160,"N","Y")</f>
        <v>#DIV/0!</v>
      </c>
      <c r="T112" s="72" t="e">
        <f>IF(N112&lt;'TEST MARKS '!$D$160,"N","Y")</f>
        <v>#DIV/0!</v>
      </c>
      <c r="U112" s="72" t="e">
        <f>IF(O112&lt;'TEST MARKS '!$D$160,"N","Y")</f>
        <v>#DIV/0!</v>
      </c>
    </row>
    <row r="113" spans="1:21">
      <c r="A113" s="39">
        <f>'TEST MARKS '!A114</f>
        <v>105</v>
      </c>
      <c r="B113" s="39" t="str">
        <f>'TEST MARKS '!B114</f>
        <v>SHUBHAM SHEKAR PANDEY</v>
      </c>
      <c r="C113" s="39" t="str">
        <f>'TEST MARKS '!C114</f>
        <v>1SG15EC107</v>
      </c>
      <c r="D113" s="39">
        <f>'TEST MARKS '!J114</f>
        <v>0</v>
      </c>
      <c r="E113" s="39">
        <f>'TEST MARKS '!K114</f>
        <v>0</v>
      </c>
      <c r="F113" s="39">
        <f>'TEST MARKS '!L114</f>
        <v>0</v>
      </c>
      <c r="G113" s="39">
        <f>'TEST MARKS '!M114</f>
        <v>0</v>
      </c>
      <c r="H113" s="39">
        <f>'TEST MARKS '!N114</f>
        <v>0</v>
      </c>
      <c r="I113" s="39">
        <f>'TEST MARKS '!O114</f>
        <v>0</v>
      </c>
      <c r="J113" s="72" t="e">
        <f>D113/'TEST MARKS '!$J$155*100</f>
        <v>#DIV/0!</v>
      </c>
      <c r="K113" s="72" t="e">
        <f>E113/'TEST MARKS '!$K$155*100</f>
        <v>#DIV/0!</v>
      </c>
      <c r="L113" s="72" t="e">
        <f>F113/'TEST MARKS '!$L$155*100</f>
        <v>#DIV/0!</v>
      </c>
      <c r="M113" s="72" t="e">
        <f>G113/'TEST MARKS '!$M$155*100</f>
        <v>#DIV/0!</v>
      </c>
      <c r="N113" s="72" t="e">
        <f>H113/'TEST MARKS '!$N$155*100</f>
        <v>#DIV/0!</v>
      </c>
      <c r="O113" s="72" t="e">
        <f>I113/'TEST MARKS '!$O$155*100</f>
        <v>#DIV/0!</v>
      </c>
      <c r="P113" s="72" t="e">
        <f>IF(J113&lt;'TEST MARKS '!$D$160,"N","Y")</f>
        <v>#DIV/0!</v>
      </c>
      <c r="Q113" s="72" t="e">
        <f>IF(K113&lt;'TEST MARKS '!$D$160,"N","Y")</f>
        <v>#DIV/0!</v>
      </c>
      <c r="R113" s="72" t="e">
        <f>IF(L113&lt;'TEST MARKS '!$D$160,"N","Y")</f>
        <v>#DIV/0!</v>
      </c>
      <c r="S113" s="72" t="e">
        <f>IF(M113&lt;'TEST MARKS '!$D$160,"N","Y")</f>
        <v>#DIV/0!</v>
      </c>
      <c r="T113" s="72" t="e">
        <f>IF(N113&lt;'TEST MARKS '!$D$160,"N","Y")</f>
        <v>#DIV/0!</v>
      </c>
      <c r="U113" s="72" t="e">
        <f>IF(O113&lt;'TEST MARKS '!$D$160,"N","Y")</f>
        <v>#DIV/0!</v>
      </c>
    </row>
    <row r="114" spans="1:21">
      <c r="A114" s="39">
        <f>'TEST MARKS '!A115</f>
        <v>106</v>
      </c>
      <c r="B114" s="39" t="str">
        <f>'TEST MARKS '!B115</f>
        <v>SUKANYA KRISHNA POOJARI</v>
      </c>
      <c r="C114" s="39" t="str">
        <f>'TEST MARKS '!C115</f>
        <v>1SG15EC108</v>
      </c>
      <c r="D114" s="39">
        <f>'TEST MARKS '!J115</f>
        <v>0</v>
      </c>
      <c r="E114" s="39">
        <f>'TEST MARKS '!K115</f>
        <v>0</v>
      </c>
      <c r="F114" s="39">
        <f>'TEST MARKS '!L115</f>
        <v>0</v>
      </c>
      <c r="G114" s="39">
        <f>'TEST MARKS '!M115</f>
        <v>0</v>
      </c>
      <c r="H114" s="39">
        <f>'TEST MARKS '!N115</f>
        <v>0</v>
      </c>
      <c r="I114" s="39">
        <f>'TEST MARKS '!O115</f>
        <v>0</v>
      </c>
      <c r="J114" s="72" t="e">
        <f>D114/'TEST MARKS '!$J$155*100</f>
        <v>#DIV/0!</v>
      </c>
      <c r="K114" s="72" t="e">
        <f>E114/'TEST MARKS '!$K$155*100</f>
        <v>#DIV/0!</v>
      </c>
      <c r="L114" s="72" t="e">
        <f>F114/'TEST MARKS '!$L$155*100</f>
        <v>#DIV/0!</v>
      </c>
      <c r="M114" s="72" t="e">
        <f>G114/'TEST MARKS '!$M$155*100</f>
        <v>#DIV/0!</v>
      </c>
      <c r="N114" s="72" t="e">
        <f>H114/'TEST MARKS '!$N$155*100</f>
        <v>#DIV/0!</v>
      </c>
      <c r="O114" s="72" t="e">
        <f>I114/'TEST MARKS '!$O$155*100</f>
        <v>#DIV/0!</v>
      </c>
      <c r="P114" s="72" t="e">
        <f>IF(J114&lt;'TEST MARKS '!$D$160,"N","Y")</f>
        <v>#DIV/0!</v>
      </c>
      <c r="Q114" s="72" t="e">
        <f>IF(K114&lt;'TEST MARKS '!$D$160,"N","Y")</f>
        <v>#DIV/0!</v>
      </c>
      <c r="R114" s="72" t="e">
        <f>IF(L114&lt;'TEST MARKS '!$D$160,"N","Y")</f>
        <v>#DIV/0!</v>
      </c>
      <c r="S114" s="72" t="e">
        <f>IF(M114&lt;'TEST MARKS '!$D$160,"N","Y")</f>
        <v>#DIV/0!</v>
      </c>
      <c r="T114" s="72" t="e">
        <f>IF(N114&lt;'TEST MARKS '!$D$160,"N","Y")</f>
        <v>#DIV/0!</v>
      </c>
      <c r="U114" s="72" t="e">
        <f>IF(O114&lt;'TEST MARKS '!$D$160,"N","Y")</f>
        <v>#DIV/0!</v>
      </c>
    </row>
    <row r="115" spans="1:21">
      <c r="A115" s="39">
        <f>'TEST MARKS '!A116</f>
        <v>107</v>
      </c>
      <c r="B115" s="39" t="str">
        <f>'TEST MARKS '!B116</f>
        <v>SUMAIYA I</v>
      </c>
      <c r="C115" s="39" t="str">
        <f>'TEST MARKS '!C116</f>
        <v>1SG15EC109</v>
      </c>
      <c r="D115" s="39">
        <f>'TEST MARKS '!J116</f>
        <v>0</v>
      </c>
      <c r="E115" s="39">
        <f>'TEST MARKS '!K116</f>
        <v>0</v>
      </c>
      <c r="F115" s="39">
        <f>'TEST MARKS '!L116</f>
        <v>0</v>
      </c>
      <c r="G115" s="39">
        <f>'TEST MARKS '!M116</f>
        <v>0</v>
      </c>
      <c r="H115" s="39">
        <f>'TEST MARKS '!N116</f>
        <v>0</v>
      </c>
      <c r="I115" s="39">
        <f>'TEST MARKS '!O116</f>
        <v>0</v>
      </c>
      <c r="J115" s="72" t="e">
        <f>D115/'TEST MARKS '!$J$155*100</f>
        <v>#DIV/0!</v>
      </c>
      <c r="K115" s="72" t="e">
        <f>E115/'TEST MARKS '!$K$155*100</f>
        <v>#DIV/0!</v>
      </c>
      <c r="L115" s="72" t="e">
        <f>F115/'TEST MARKS '!$L$155*100</f>
        <v>#DIV/0!</v>
      </c>
      <c r="M115" s="72" t="e">
        <f>G115/'TEST MARKS '!$M$155*100</f>
        <v>#DIV/0!</v>
      </c>
      <c r="N115" s="72" t="e">
        <f>H115/'TEST MARKS '!$N$155*100</f>
        <v>#DIV/0!</v>
      </c>
      <c r="O115" s="72" t="e">
        <f>I115/'TEST MARKS '!$O$155*100</f>
        <v>#DIV/0!</v>
      </c>
      <c r="P115" s="72" t="e">
        <f>IF(J115&lt;'TEST MARKS '!$D$160,"N","Y")</f>
        <v>#DIV/0!</v>
      </c>
      <c r="Q115" s="72" t="e">
        <f>IF(K115&lt;'TEST MARKS '!$D$160,"N","Y")</f>
        <v>#DIV/0!</v>
      </c>
      <c r="R115" s="72" t="e">
        <f>IF(L115&lt;'TEST MARKS '!$D$160,"N","Y")</f>
        <v>#DIV/0!</v>
      </c>
      <c r="S115" s="72" t="e">
        <f>IF(M115&lt;'TEST MARKS '!$D$160,"N","Y")</f>
        <v>#DIV/0!</v>
      </c>
      <c r="T115" s="72" t="e">
        <f>IF(N115&lt;'TEST MARKS '!$D$160,"N","Y")</f>
        <v>#DIV/0!</v>
      </c>
      <c r="U115" s="72" t="e">
        <f>IF(O115&lt;'TEST MARKS '!$D$160,"N","Y")</f>
        <v>#DIV/0!</v>
      </c>
    </row>
    <row r="116" spans="1:21">
      <c r="A116" s="39">
        <f>'TEST MARKS '!A117</f>
        <v>108</v>
      </c>
      <c r="B116" s="39" t="str">
        <f>'TEST MARKS '!B117</f>
        <v>SUMALATHA N</v>
      </c>
      <c r="C116" s="39" t="str">
        <f>'TEST MARKS '!C117</f>
        <v>1SG15EC110</v>
      </c>
      <c r="D116" s="39">
        <f>'TEST MARKS '!J117</f>
        <v>0</v>
      </c>
      <c r="E116" s="39">
        <f>'TEST MARKS '!K117</f>
        <v>0</v>
      </c>
      <c r="F116" s="39">
        <f>'TEST MARKS '!L117</f>
        <v>0</v>
      </c>
      <c r="G116" s="39">
        <f>'TEST MARKS '!M117</f>
        <v>0</v>
      </c>
      <c r="H116" s="39">
        <f>'TEST MARKS '!N117</f>
        <v>0</v>
      </c>
      <c r="I116" s="39">
        <f>'TEST MARKS '!O117</f>
        <v>0</v>
      </c>
      <c r="J116" s="72" t="e">
        <f>D116/'TEST MARKS '!$J$155*100</f>
        <v>#DIV/0!</v>
      </c>
      <c r="K116" s="72" t="e">
        <f>E116/'TEST MARKS '!$K$155*100</f>
        <v>#DIV/0!</v>
      </c>
      <c r="L116" s="72" t="e">
        <f>F116/'TEST MARKS '!$L$155*100</f>
        <v>#DIV/0!</v>
      </c>
      <c r="M116" s="72" t="e">
        <f>G116/'TEST MARKS '!$M$155*100</f>
        <v>#DIV/0!</v>
      </c>
      <c r="N116" s="72" t="e">
        <f>H116/'TEST MARKS '!$N$155*100</f>
        <v>#DIV/0!</v>
      </c>
      <c r="O116" s="72" t="e">
        <f>I116/'TEST MARKS '!$O$155*100</f>
        <v>#DIV/0!</v>
      </c>
      <c r="P116" s="72" t="e">
        <f>IF(J116&lt;'TEST MARKS '!$D$160,"N","Y")</f>
        <v>#DIV/0!</v>
      </c>
      <c r="Q116" s="72" t="e">
        <f>IF(K116&lt;'TEST MARKS '!$D$160,"N","Y")</f>
        <v>#DIV/0!</v>
      </c>
      <c r="R116" s="72" t="e">
        <f>IF(L116&lt;'TEST MARKS '!$D$160,"N","Y")</f>
        <v>#DIV/0!</v>
      </c>
      <c r="S116" s="72" t="e">
        <f>IF(M116&lt;'TEST MARKS '!$D$160,"N","Y")</f>
        <v>#DIV/0!</v>
      </c>
      <c r="T116" s="72" t="e">
        <f>IF(N116&lt;'TEST MARKS '!$D$160,"N","Y")</f>
        <v>#DIV/0!</v>
      </c>
      <c r="U116" s="72" t="e">
        <f>IF(O116&lt;'TEST MARKS '!$D$160,"N","Y")</f>
        <v>#DIV/0!</v>
      </c>
    </row>
    <row r="117" spans="1:21">
      <c r="A117" s="39">
        <f>'TEST MARKS '!A118</f>
        <v>109</v>
      </c>
      <c r="B117" s="39" t="str">
        <f>'TEST MARKS '!B118</f>
        <v>USHA KIRAN S</v>
      </c>
      <c r="C117" s="39" t="str">
        <f>'TEST MARKS '!C118</f>
        <v>1SG15EC111</v>
      </c>
      <c r="D117" s="39">
        <f>'TEST MARKS '!J118</f>
        <v>0</v>
      </c>
      <c r="E117" s="39">
        <f>'TEST MARKS '!K118</f>
        <v>0</v>
      </c>
      <c r="F117" s="39">
        <f>'TEST MARKS '!L118</f>
        <v>0</v>
      </c>
      <c r="G117" s="39">
        <f>'TEST MARKS '!M118</f>
        <v>0</v>
      </c>
      <c r="H117" s="39">
        <f>'TEST MARKS '!N118</f>
        <v>0</v>
      </c>
      <c r="I117" s="39">
        <f>'TEST MARKS '!O118</f>
        <v>0</v>
      </c>
      <c r="J117" s="72" t="e">
        <f>D117/'TEST MARKS '!$J$155*100</f>
        <v>#DIV/0!</v>
      </c>
      <c r="K117" s="72" t="e">
        <f>E117/'TEST MARKS '!$K$155*100</f>
        <v>#DIV/0!</v>
      </c>
      <c r="L117" s="72" t="e">
        <f>F117/'TEST MARKS '!$L$155*100</f>
        <v>#DIV/0!</v>
      </c>
      <c r="M117" s="72" t="e">
        <f>G117/'TEST MARKS '!$M$155*100</f>
        <v>#DIV/0!</v>
      </c>
      <c r="N117" s="72" t="e">
        <f>H117/'TEST MARKS '!$N$155*100</f>
        <v>#DIV/0!</v>
      </c>
      <c r="O117" s="72" t="e">
        <f>I117/'TEST MARKS '!$O$155*100</f>
        <v>#DIV/0!</v>
      </c>
      <c r="P117" s="72" t="e">
        <f>IF(J117&lt;'TEST MARKS '!$D$160,"N","Y")</f>
        <v>#DIV/0!</v>
      </c>
      <c r="Q117" s="72" t="e">
        <f>IF(K117&lt;'TEST MARKS '!$D$160,"N","Y")</f>
        <v>#DIV/0!</v>
      </c>
      <c r="R117" s="72" t="e">
        <f>IF(L117&lt;'TEST MARKS '!$D$160,"N","Y")</f>
        <v>#DIV/0!</v>
      </c>
      <c r="S117" s="72" t="e">
        <f>IF(M117&lt;'TEST MARKS '!$D$160,"N","Y")</f>
        <v>#DIV/0!</v>
      </c>
      <c r="T117" s="72" t="e">
        <f>IF(N117&lt;'TEST MARKS '!$D$160,"N","Y")</f>
        <v>#DIV/0!</v>
      </c>
      <c r="U117" s="72" t="e">
        <f>IF(O117&lt;'TEST MARKS '!$D$160,"N","Y")</f>
        <v>#DIV/0!</v>
      </c>
    </row>
    <row r="118" spans="1:21" ht="31.5">
      <c r="A118" s="39">
        <f>'TEST MARKS '!A119</f>
        <v>110</v>
      </c>
      <c r="B118" s="39" t="str">
        <f>'TEST MARKS '!B119</f>
        <v>VARSHINI NISHNAVI R SHETTY</v>
      </c>
      <c r="C118" s="39" t="str">
        <f>'TEST MARKS '!C119</f>
        <v>1SG15EC112</v>
      </c>
      <c r="D118" s="39">
        <f>'TEST MARKS '!J119</f>
        <v>0</v>
      </c>
      <c r="E118" s="39">
        <f>'TEST MARKS '!K119</f>
        <v>0</v>
      </c>
      <c r="F118" s="39">
        <f>'TEST MARKS '!L119</f>
        <v>0</v>
      </c>
      <c r="G118" s="39">
        <f>'TEST MARKS '!M119</f>
        <v>0</v>
      </c>
      <c r="H118" s="39">
        <f>'TEST MARKS '!N119</f>
        <v>0</v>
      </c>
      <c r="I118" s="39">
        <f>'TEST MARKS '!O119</f>
        <v>0</v>
      </c>
      <c r="J118" s="72" t="e">
        <f>D118/'TEST MARKS '!$J$155*100</f>
        <v>#DIV/0!</v>
      </c>
      <c r="K118" s="72" t="e">
        <f>E118/'TEST MARKS '!$K$155*100</f>
        <v>#DIV/0!</v>
      </c>
      <c r="L118" s="72" t="e">
        <f>F118/'TEST MARKS '!$L$155*100</f>
        <v>#DIV/0!</v>
      </c>
      <c r="M118" s="72" t="e">
        <f>G118/'TEST MARKS '!$M$155*100</f>
        <v>#DIV/0!</v>
      </c>
      <c r="N118" s="72" t="e">
        <f>H118/'TEST MARKS '!$N$155*100</f>
        <v>#DIV/0!</v>
      </c>
      <c r="O118" s="72" t="e">
        <f>I118/'TEST MARKS '!$O$155*100</f>
        <v>#DIV/0!</v>
      </c>
      <c r="P118" s="72" t="e">
        <f>IF(J118&lt;'TEST MARKS '!$D$160,"N","Y")</f>
        <v>#DIV/0!</v>
      </c>
      <c r="Q118" s="72" t="e">
        <f>IF(K118&lt;'TEST MARKS '!$D$160,"N","Y")</f>
        <v>#DIV/0!</v>
      </c>
      <c r="R118" s="72" t="e">
        <f>IF(L118&lt;'TEST MARKS '!$D$160,"N","Y")</f>
        <v>#DIV/0!</v>
      </c>
      <c r="S118" s="72" t="e">
        <f>IF(M118&lt;'TEST MARKS '!$D$160,"N","Y")</f>
        <v>#DIV/0!</v>
      </c>
      <c r="T118" s="72" t="e">
        <f>IF(N118&lt;'TEST MARKS '!$D$160,"N","Y")</f>
        <v>#DIV/0!</v>
      </c>
      <c r="U118" s="72" t="e">
        <f>IF(O118&lt;'TEST MARKS '!$D$160,"N","Y")</f>
        <v>#DIV/0!</v>
      </c>
    </row>
    <row r="119" spans="1:21">
      <c r="A119" s="39">
        <f>'TEST MARKS '!A120</f>
        <v>111</v>
      </c>
      <c r="B119" s="39" t="str">
        <f>'TEST MARKS '!B120</f>
        <v>VARSHINI N</v>
      </c>
      <c r="C119" s="39" t="str">
        <f>'TEST MARKS '!C120</f>
        <v>1SG15EC113</v>
      </c>
      <c r="D119" s="39">
        <f>'TEST MARKS '!J120</f>
        <v>0</v>
      </c>
      <c r="E119" s="39">
        <f>'TEST MARKS '!K120</f>
        <v>0</v>
      </c>
      <c r="F119" s="39">
        <f>'TEST MARKS '!L120</f>
        <v>0</v>
      </c>
      <c r="G119" s="39">
        <f>'TEST MARKS '!M120</f>
        <v>0</v>
      </c>
      <c r="H119" s="39">
        <f>'TEST MARKS '!N120</f>
        <v>0</v>
      </c>
      <c r="I119" s="39">
        <f>'TEST MARKS '!O120</f>
        <v>0</v>
      </c>
      <c r="J119" s="72" t="e">
        <f>D119/'TEST MARKS '!$J$155*100</f>
        <v>#DIV/0!</v>
      </c>
      <c r="K119" s="72" t="e">
        <f>E119/'TEST MARKS '!$K$155*100</f>
        <v>#DIV/0!</v>
      </c>
      <c r="L119" s="72" t="e">
        <f>F119/'TEST MARKS '!$L$155*100</f>
        <v>#DIV/0!</v>
      </c>
      <c r="M119" s="72" t="e">
        <f>G119/'TEST MARKS '!$M$155*100</f>
        <v>#DIV/0!</v>
      </c>
      <c r="N119" s="72" t="e">
        <f>H119/'TEST MARKS '!$N$155*100</f>
        <v>#DIV/0!</v>
      </c>
      <c r="O119" s="72" t="e">
        <f>I119/'TEST MARKS '!$O$155*100</f>
        <v>#DIV/0!</v>
      </c>
      <c r="P119" s="72" t="e">
        <f>IF(J119&lt;'TEST MARKS '!$D$160,"N","Y")</f>
        <v>#DIV/0!</v>
      </c>
      <c r="Q119" s="72" t="e">
        <f>IF(K119&lt;'TEST MARKS '!$D$160,"N","Y")</f>
        <v>#DIV/0!</v>
      </c>
      <c r="R119" s="72" t="e">
        <f>IF(L119&lt;'TEST MARKS '!$D$160,"N","Y")</f>
        <v>#DIV/0!</v>
      </c>
      <c r="S119" s="72" t="e">
        <f>IF(M119&lt;'TEST MARKS '!$D$160,"N","Y")</f>
        <v>#DIV/0!</v>
      </c>
      <c r="T119" s="72" t="e">
        <f>IF(N119&lt;'TEST MARKS '!$D$160,"N","Y")</f>
        <v>#DIV/0!</v>
      </c>
      <c r="U119" s="72" t="e">
        <f>IF(O119&lt;'TEST MARKS '!$D$160,"N","Y")</f>
        <v>#DIV/0!</v>
      </c>
    </row>
    <row r="120" spans="1:21">
      <c r="A120" s="39">
        <f>'TEST MARKS '!A131</f>
        <v>122</v>
      </c>
      <c r="B120" s="39">
        <f>'TEST MARKS '!B131</f>
        <v>0</v>
      </c>
      <c r="C120" s="39">
        <f>'TEST MARKS '!C131</f>
        <v>0</v>
      </c>
      <c r="D120" s="39">
        <f>'TEST MARKS '!J121</f>
        <v>0</v>
      </c>
      <c r="E120" s="39">
        <f>'TEST MARKS '!K121</f>
        <v>0</v>
      </c>
      <c r="F120" s="39">
        <f>'TEST MARKS '!L121</f>
        <v>0</v>
      </c>
      <c r="G120" s="39">
        <f>'TEST MARKS '!M121</f>
        <v>0</v>
      </c>
      <c r="H120" s="39">
        <f>'TEST MARKS '!N121</f>
        <v>0</v>
      </c>
      <c r="I120" s="39">
        <f>'TEST MARKS '!O121</f>
        <v>0</v>
      </c>
      <c r="J120" s="72" t="e">
        <f>D120/'TEST MARKS '!$J$155*100</f>
        <v>#DIV/0!</v>
      </c>
      <c r="K120" s="72" t="e">
        <f>E120/'TEST MARKS '!$K$155*100</f>
        <v>#DIV/0!</v>
      </c>
      <c r="L120" s="72" t="e">
        <f>F120/'TEST MARKS '!$L$155*100</f>
        <v>#DIV/0!</v>
      </c>
      <c r="M120" s="72" t="e">
        <f>G120/'TEST MARKS '!$M$155*100</f>
        <v>#DIV/0!</v>
      </c>
      <c r="N120" s="72" t="e">
        <f>H120/'TEST MARKS '!$N$155*100</f>
        <v>#DIV/0!</v>
      </c>
      <c r="O120" s="72" t="e">
        <f>I120/'TEST MARKS '!$O$155*100</f>
        <v>#DIV/0!</v>
      </c>
      <c r="P120" s="72" t="e">
        <f>IF(J120&lt;'TEST MARKS '!$D$160,"N","Y")</f>
        <v>#DIV/0!</v>
      </c>
      <c r="Q120" s="72" t="e">
        <f>IF(K120&lt;'TEST MARKS '!$D$160,"N","Y")</f>
        <v>#DIV/0!</v>
      </c>
      <c r="R120" s="72" t="e">
        <f>IF(L120&lt;'TEST MARKS '!$D$160,"N","Y")</f>
        <v>#DIV/0!</v>
      </c>
      <c r="S120" s="72" t="e">
        <f>IF(M120&lt;'TEST MARKS '!$D$160,"N","Y")</f>
        <v>#DIV/0!</v>
      </c>
      <c r="T120" s="72" t="e">
        <f>IF(N120&lt;'TEST MARKS '!$D$160,"N","Y")</f>
        <v>#DIV/0!</v>
      </c>
      <c r="U120" s="72" t="e">
        <f>IF(O120&lt;'TEST MARKS '!$D$160,"N","Y")</f>
        <v>#DIV/0!</v>
      </c>
    </row>
    <row r="121" spans="1:21">
      <c r="A121" s="39">
        <f>'TEST MARKS '!A132</f>
        <v>123</v>
      </c>
      <c r="B121" s="39">
        <f>'TEST MARKS '!B132</f>
        <v>0</v>
      </c>
      <c r="C121" s="39">
        <f>'TEST MARKS '!C132</f>
        <v>0</v>
      </c>
      <c r="D121" s="39">
        <f>'TEST MARKS '!J122</f>
        <v>0</v>
      </c>
      <c r="E121" s="39">
        <f>'TEST MARKS '!K122</f>
        <v>0</v>
      </c>
      <c r="F121" s="39">
        <f>'TEST MARKS '!L122</f>
        <v>0</v>
      </c>
      <c r="G121" s="39">
        <f>'TEST MARKS '!M122</f>
        <v>0</v>
      </c>
      <c r="H121" s="39">
        <f>'TEST MARKS '!N122</f>
        <v>0</v>
      </c>
      <c r="I121" s="39">
        <f>'TEST MARKS '!O122</f>
        <v>0</v>
      </c>
      <c r="J121" s="72" t="e">
        <f>D121/'TEST MARKS '!$J$155*100</f>
        <v>#DIV/0!</v>
      </c>
      <c r="K121" s="72" t="e">
        <f>E121/'TEST MARKS '!$K$155*100</f>
        <v>#DIV/0!</v>
      </c>
      <c r="L121" s="72" t="e">
        <f>F121/'TEST MARKS '!$L$155*100</f>
        <v>#DIV/0!</v>
      </c>
      <c r="M121" s="72" t="e">
        <f>G121/'TEST MARKS '!$M$155*100</f>
        <v>#DIV/0!</v>
      </c>
      <c r="N121" s="72" t="e">
        <f>H121/'TEST MARKS '!$N$155*100</f>
        <v>#DIV/0!</v>
      </c>
      <c r="O121" s="72" t="e">
        <f>I121/'TEST MARKS '!$O$155*100</f>
        <v>#DIV/0!</v>
      </c>
      <c r="P121" s="72" t="e">
        <f>IF(J121&lt;'TEST MARKS '!$D$160,"N","Y")</f>
        <v>#DIV/0!</v>
      </c>
      <c r="Q121" s="72" t="e">
        <f>IF(K121&lt;'TEST MARKS '!$D$160,"N","Y")</f>
        <v>#DIV/0!</v>
      </c>
      <c r="R121" s="72" t="e">
        <f>IF(L121&lt;'TEST MARKS '!$D$160,"N","Y")</f>
        <v>#DIV/0!</v>
      </c>
      <c r="S121" s="72" t="e">
        <f>IF(M121&lt;'TEST MARKS '!$D$160,"N","Y")</f>
        <v>#DIV/0!</v>
      </c>
      <c r="T121" s="72" t="e">
        <f>IF(N121&lt;'TEST MARKS '!$D$160,"N","Y")</f>
        <v>#DIV/0!</v>
      </c>
      <c r="U121" s="72" t="e">
        <f>IF(O121&lt;'TEST MARKS '!$D$160,"N","Y")</f>
        <v>#DIV/0!</v>
      </c>
    </row>
    <row r="122" spans="1:21">
      <c r="A122" s="39">
        <f>'TEST MARKS '!A133</f>
        <v>124</v>
      </c>
      <c r="B122" s="39">
        <f>'TEST MARKS '!B133</f>
        <v>0</v>
      </c>
      <c r="C122" s="39">
        <f>'TEST MARKS '!C133</f>
        <v>0</v>
      </c>
      <c r="D122" s="39">
        <f>'TEST MARKS '!J123</f>
        <v>0</v>
      </c>
      <c r="E122" s="39">
        <f>'TEST MARKS '!K123</f>
        <v>0</v>
      </c>
      <c r="F122" s="39">
        <f>'TEST MARKS '!L123</f>
        <v>0</v>
      </c>
      <c r="G122" s="39">
        <f>'TEST MARKS '!M123</f>
        <v>0</v>
      </c>
      <c r="H122" s="39">
        <f>'TEST MARKS '!N123</f>
        <v>0</v>
      </c>
      <c r="I122" s="39">
        <f>'TEST MARKS '!O123</f>
        <v>0</v>
      </c>
      <c r="J122" s="72" t="e">
        <f>D122/'TEST MARKS '!$J$155*100</f>
        <v>#DIV/0!</v>
      </c>
      <c r="K122" s="72" t="e">
        <f>E122/'TEST MARKS '!$K$155*100</f>
        <v>#DIV/0!</v>
      </c>
      <c r="L122" s="72" t="e">
        <f>F122/'TEST MARKS '!$L$155*100</f>
        <v>#DIV/0!</v>
      </c>
      <c r="M122" s="72" t="e">
        <f>G122/'TEST MARKS '!$M$155*100</f>
        <v>#DIV/0!</v>
      </c>
      <c r="N122" s="72" t="e">
        <f>H122/'TEST MARKS '!$N$155*100</f>
        <v>#DIV/0!</v>
      </c>
      <c r="O122" s="72" t="e">
        <f>I122/'TEST MARKS '!$O$155*100</f>
        <v>#DIV/0!</v>
      </c>
      <c r="P122" s="72" t="e">
        <f>IF(J122&lt;'TEST MARKS '!$D$160,"N","Y")</f>
        <v>#DIV/0!</v>
      </c>
      <c r="Q122" s="72" t="e">
        <f>IF(K122&lt;'TEST MARKS '!$D$160,"N","Y")</f>
        <v>#DIV/0!</v>
      </c>
      <c r="R122" s="72" t="e">
        <f>IF(L122&lt;'TEST MARKS '!$D$160,"N","Y")</f>
        <v>#DIV/0!</v>
      </c>
      <c r="S122" s="72" t="e">
        <f>IF(M122&lt;'TEST MARKS '!$D$160,"N","Y")</f>
        <v>#DIV/0!</v>
      </c>
      <c r="T122" s="72" t="e">
        <f>IF(N122&lt;'TEST MARKS '!$D$160,"N","Y")</f>
        <v>#DIV/0!</v>
      </c>
      <c r="U122" s="72" t="e">
        <f>IF(O122&lt;'TEST MARKS '!$D$160,"N","Y")</f>
        <v>#DIV/0!</v>
      </c>
    </row>
    <row r="123" spans="1:21">
      <c r="A123" s="39">
        <f>'TEST MARKS '!A134</f>
        <v>125</v>
      </c>
      <c r="B123" s="39">
        <f>'TEST MARKS '!B134</f>
        <v>0</v>
      </c>
      <c r="C123" s="39">
        <f>'TEST MARKS '!C134</f>
        <v>0</v>
      </c>
      <c r="D123" s="39">
        <f>'TEST MARKS '!J124</f>
        <v>0</v>
      </c>
      <c r="E123" s="39">
        <f>'TEST MARKS '!K124</f>
        <v>0</v>
      </c>
      <c r="F123" s="39">
        <f>'TEST MARKS '!L124</f>
        <v>0</v>
      </c>
      <c r="G123" s="39">
        <f>'TEST MARKS '!M124</f>
        <v>0</v>
      </c>
      <c r="H123" s="39">
        <f>'TEST MARKS '!N124</f>
        <v>0</v>
      </c>
      <c r="I123" s="39">
        <f>'TEST MARKS '!O124</f>
        <v>0</v>
      </c>
      <c r="J123" s="72" t="e">
        <f>D123/'TEST MARKS '!$J$155*100</f>
        <v>#DIV/0!</v>
      </c>
      <c r="K123" s="72" t="e">
        <f>E123/'TEST MARKS '!$K$155*100</f>
        <v>#DIV/0!</v>
      </c>
      <c r="L123" s="72" t="e">
        <f>F123/'TEST MARKS '!$L$155*100</f>
        <v>#DIV/0!</v>
      </c>
      <c r="M123" s="72" t="e">
        <f>G123/'TEST MARKS '!$M$155*100</f>
        <v>#DIV/0!</v>
      </c>
      <c r="N123" s="72" t="e">
        <f>H123/'TEST MARKS '!$N$155*100</f>
        <v>#DIV/0!</v>
      </c>
      <c r="O123" s="72" t="e">
        <f>I123/'TEST MARKS '!$O$155*100</f>
        <v>#DIV/0!</v>
      </c>
      <c r="P123" s="72" t="e">
        <f>IF(J123&lt;'TEST MARKS '!$D$160,"N","Y")</f>
        <v>#DIV/0!</v>
      </c>
      <c r="Q123" s="72" t="e">
        <f>IF(K123&lt;'TEST MARKS '!$D$160,"N","Y")</f>
        <v>#DIV/0!</v>
      </c>
      <c r="R123" s="72" t="e">
        <f>IF(L123&lt;'TEST MARKS '!$D$160,"N","Y")</f>
        <v>#DIV/0!</v>
      </c>
      <c r="S123" s="72" t="e">
        <f>IF(M123&lt;'TEST MARKS '!$D$160,"N","Y")</f>
        <v>#DIV/0!</v>
      </c>
      <c r="T123" s="72" t="e">
        <f>IF(N123&lt;'TEST MARKS '!$D$160,"N","Y")</f>
        <v>#DIV/0!</v>
      </c>
      <c r="U123" s="72" t="e">
        <f>IF(O123&lt;'TEST MARKS '!$D$160,"N","Y")</f>
        <v>#DIV/0!</v>
      </c>
    </row>
    <row r="124" spans="1:21">
      <c r="A124" s="39">
        <f>'TEST MARKS '!A135</f>
        <v>126</v>
      </c>
      <c r="B124" s="39">
        <f>'TEST MARKS '!B135</f>
        <v>0</v>
      </c>
      <c r="C124" s="39">
        <f>'TEST MARKS '!C135</f>
        <v>0</v>
      </c>
      <c r="D124" s="39">
        <f>'TEST MARKS '!J125</f>
        <v>0</v>
      </c>
      <c r="E124" s="39">
        <f>'TEST MARKS '!K125</f>
        <v>0</v>
      </c>
      <c r="F124" s="39">
        <f>'TEST MARKS '!L125</f>
        <v>0</v>
      </c>
      <c r="G124" s="39">
        <f>'TEST MARKS '!M125</f>
        <v>0</v>
      </c>
      <c r="H124" s="39">
        <f>'TEST MARKS '!N125</f>
        <v>0</v>
      </c>
      <c r="I124" s="39">
        <f>'TEST MARKS '!O125</f>
        <v>0</v>
      </c>
      <c r="J124" s="72" t="e">
        <f>D124/'TEST MARKS '!$J$155*100</f>
        <v>#DIV/0!</v>
      </c>
      <c r="K124" s="72" t="e">
        <f>E124/'TEST MARKS '!$K$155*100</f>
        <v>#DIV/0!</v>
      </c>
      <c r="L124" s="72" t="e">
        <f>F124/'TEST MARKS '!$L$155*100</f>
        <v>#DIV/0!</v>
      </c>
      <c r="M124" s="72" t="e">
        <f>G124/'TEST MARKS '!$M$155*100</f>
        <v>#DIV/0!</v>
      </c>
      <c r="N124" s="72" t="e">
        <f>H124/'TEST MARKS '!$N$155*100</f>
        <v>#DIV/0!</v>
      </c>
      <c r="O124" s="72" t="e">
        <f>I124/'TEST MARKS '!$O$155*100</f>
        <v>#DIV/0!</v>
      </c>
      <c r="P124" s="72" t="e">
        <f>IF(J124&lt;'TEST MARKS '!$D$160,"N","Y")</f>
        <v>#DIV/0!</v>
      </c>
      <c r="Q124" s="72" t="e">
        <f>IF(K124&lt;'TEST MARKS '!$D$160,"N","Y")</f>
        <v>#DIV/0!</v>
      </c>
      <c r="R124" s="72" t="e">
        <f>IF(L124&lt;'TEST MARKS '!$D$160,"N","Y")</f>
        <v>#DIV/0!</v>
      </c>
      <c r="S124" s="72" t="e">
        <f>IF(M124&lt;'TEST MARKS '!$D$160,"N","Y")</f>
        <v>#DIV/0!</v>
      </c>
      <c r="T124" s="72" t="e">
        <f>IF(N124&lt;'TEST MARKS '!$D$160,"N","Y")</f>
        <v>#DIV/0!</v>
      </c>
      <c r="U124" s="72" t="e">
        <f>IF(O124&lt;'TEST MARKS '!$D$160,"N","Y")</f>
        <v>#DIV/0!</v>
      </c>
    </row>
    <row r="125" spans="1:21">
      <c r="A125" s="39">
        <f>'TEST MARKS '!A136</f>
        <v>127</v>
      </c>
      <c r="B125" s="39">
        <f>'TEST MARKS '!B136</f>
        <v>0</v>
      </c>
      <c r="C125" s="39">
        <f>'TEST MARKS '!C136</f>
        <v>0</v>
      </c>
      <c r="D125" s="39">
        <f>'TEST MARKS '!J126</f>
        <v>0</v>
      </c>
      <c r="E125" s="39">
        <f>'TEST MARKS '!K126</f>
        <v>0</v>
      </c>
      <c r="F125" s="39">
        <f>'TEST MARKS '!L126</f>
        <v>0</v>
      </c>
      <c r="G125" s="39">
        <f>'TEST MARKS '!M126</f>
        <v>0</v>
      </c>
      <c r="H125" s="39">
        <f>'TEST MARKS '!N126</f>
        <v>0</v>
      </c>
      <c r="I125" s="39">
        <f>'TEST MARKS '!O126</f>
        <v>0</v>
      </c>
      <c r="J125" s="72" t="e">
        <f>D125/'TEST MARKS '!$J$155*100</f>
        <v>#DIV/0!</v>
      </c>
      <c r="K125" s="72" t="e">
        <f>E125/'TEST MARKS '!$K$155*100</f>
        <v>#DIV/0!</v>
      </c>
      <c r="L125" s="72" t="e">
        <f>F125/'TEST MARKS '!$L$155*100</f>
        <v>#DIV/0!</v>
      </c>
      <c r="M125" s="72" t="e">
        <f>G125/'TEST MARKS '!$M$155*100</f>
        <v>#DIV/0!</v>
      </c>
      <c r="N125" s="72" t="e">
        <f>H125/'TEST MARKS '!$N$155*100</f>
        <v>#DIV/0!</v>
      </c>
      <c r="O125" s="72" t="e">
        <f>I125/'TEST MARKS '!$O$155*100</f>
        <v>#DIV/0!</v>
      </c>
      <c r="P125" s="72" t="e">
        <f>IF(J125&lt;'TEST MARKS '!$D$160,"N","Y")</f>
        <v>#DIV/0!</v>
      </c>
      <c r="Q125" s="72" t="e">
        <f>IF(K125&lt;'TEST MARKS '!$D$160,"N","Y")</f>
        <v>#DIV/0!</v>
      </c>
      <c r="R125" s="72" t="e">
        <f>IF(L125&lt;'TEST MARKS '!$D$160,"N","Y")</f>
        <v>#DIV/0!</v>
      </c>
      <c r="S125" s="72" t="e">
        <f>IF(M125&lt;'TEST MARKS '!$D$160,"N","Y")</f>
        <v>#DIV/0!</v>
      </c>
      <c r="T125" s="72" t="e">
        <f>IF(N125&lt;'TEST MARKS '!$D$160,"N","Y")</f>
        <v>#DIV/0!</v>
      </c>
      <c r="U125" s="72" t="e">
        <f>IF(O125&lt;'TEST MARKS '!$D$160,"N","Y")</f>
        <v>#DIV/0!</v>
      </c>
    </row>
    <row r="126" spans="1:21">
      <c r="A126" s="39">
        <f>'TEST MARKS '!A137</f>
        <v>128</v>
      </c>
      <c r="B126" s="39">
        <f>'TEST MARKS '!B137</f>
        <v>0</v>
      </c>
      <c r="C126" s="39">
        <f>'TEST MARKS '!C137</f>
        <v>0</v>
      </c>
      <c r="D126" s="39">
        <f>'TEST MARKS '!J127</f>
        <v>0</v>
      </c>
      <c r="E126" s="39">
        <f>'TEST MARKS '!K127</f>
        <v>0</v>
      </c>
      <c r="F126" s="39">
        <f>'TEST MARKS '!L127</f>
        <v>0</v>
      </c>
      <c r="G126" s="39">
        <f>'TEST MARKS '!M127</f>
        <v>0</v>
      </c>
      <c r="H126" s="39">
        <f>'TEST MARKS '!N127</f>
        <v>0</v>
      </c>
      <c r="I126" s="39">
        <f>'TEST MARKS '!O127</f>
        <v>0</v>
      </c>
      <c r="J126" s="72" t="e">
        <f>D126/'TEST MARKS '!$J$155*100</f>
        <v>#DIV/0!</v>
      </c>
      <c r="K126" s="72" t="e">
        <f>E126/'TEST MARKS '!$K$155*100</f>
        <v>#DIV/0!</v>
      </c>
      <c r="L126" s="72" t="e">
        <f>F126/'TEST MARKS '!$L$155*100</f>
        <v>#DIV/0!</v>
      </c>
      <c r="M126" s="72" t="e">
        <f>G126/'TEST MARKS '!$M$155*100</f>
        <v>#DIV/0!</v>
      </c>
      <c r="N126" s="72" t="e">
        <f>H126/'TEST MARKS '!$N$155*100</f>
        <v>#DIV/0!</v>
      </c>
      <c r="O126" s="72" t="e">
        <f>I126/'TEST MARKS '!$O$155*100</f>
        <v>#DIV/0!</v>
      </c>
      <c r="P126" s="72" t="e">
        <f>IF(J126&lt;'TEST MARKS '!$D$160,"N","Y")</f>
        <v>#DIV/0!</v>
      </c>
      <c r="Q126" s="72" t="e">
        <f>IF(K126&lt;'TEST MARKS '!$D$160,"N","Y")</f>
        <v>#DIV/0!</v>
      </c>
      <c r="R126" s="72" t="e">
        <f>IF(L126&lt;'TEST MARKS '!$D$160,"N","Y")</f>
        <v>#DIV/0!</v>
      </c>
      <c r="S126" s="72" t="e">
        <f>IF(M126&lt;'TEST MARKS '!$D$160,"N","Y")</f>
        <v>#DIV/0!</v>
      </c>
      <c r="T126" s="72" t="e">
        <f>IF(N126&lt;'TEST MARKS '!$D$160,"N","Y")</f>
        <v>#DIV/0!</v>
      </c>
      <c r="U126" s="72" t="e">
        <f>IF(O126&lt;'TEST MARKS '!$D$160,"N","Y")</f>
        <v>#DIV/0!</v>
      </c>
    </row>
    <row r="127" spans="1:21">
      <c r="A127" s="39">
        <f>'TEST MARKS '!A138</f>
        <v>129</v>
      </c>
      <c r="B127" s="39">
        <f>'TEST MARKS '!B138</f>
        <v>0</v>
      </c>
      <c r="C127" s="39">
        <f>'TEST MARKS '!C138</f>
        <v>0</v>
      </c>
      <c r="D127" s="39">
        <f>'TEST MARKS '!J128</f>
        <v>0</v>
      </c>
      <c r="E127" s="39">
        <f>'TEST MARKS '!K128</f>
        <v>0</v>
      </c>
      <c r="F127" s="39">
        <f>'TEST MARKS '!L128</f>
        <v>0</v>
      </c>
      <c r="G127" s="39">
        <f>'TEST MARKS '!M128</f>
        <v>0</v>
      </c>
      <c r="H127" s="39">
        <f>'TEST MARKS '!N128</f>
        <v>0</v>
      </c>
      <c r="I127" s="39">
        <f>'TEST MARKS '!O128</f>
        <v>0</v>
      </c>
      <c r="J127" s="72" t="e">
        <f>D127/'TEST MARKS '!$J$155*100</f>
        <v>#DIV/0!</v>
      </c>
      <c r="K127" s="72" t="e">
        <f>E127/'TEST MARKS '!$K$155*100</f>
        <v>#DIV/0!</v>
      </c>
      <c r="L127" s="72" t="e">
        <f>F127/'TEST MARKS '!$L$155*100</f>
        <v>#DIV/0!</v>
      </c>
      <c r="M127" s="72" t="e">
        <f>G127/'TEST MARKS '!$M$155*100</f>
        <v>#DIV/0!</v>
      </c>
      <c r="N127" s="72" t="e">
        <f>H127/'TEST MARKS '!$N$155*100</f>
        <v>#DIV/0!</v>
      </c>
      <c r="O127" s="72" t="e">
        <f>I127/'TEST MARKS '!$O$155*100</f>
        <v>#DIV/0!</v>
      </c>
      <c r="P127" s="72" t="e">
        <f>IF(J127&lt;'TEST MARKS '!$D$160,"N","Y")</f>
        <v>#DIV/0!</v>
      </c>
      <c r="Q127" s="72" t="e">
        <f>IF(K127&lt;'TEST MARKS '!$D$160,"N","Y")</f>
        <v>#DIV/0!</v>
      </c>
      <c r="R127" s="72" t="e">
        <f>IF(L127&lt;'TEST MARKS '!$D$160,"N","Y")</f>
        <v>#DIV/0!</v>
      </c>
      <c r="S127" s="72" t="e">
        <f>IF(M127&lt;'TEST MARKS '!$D$160,"N","Y")</f>
        <v>#DIV/0!</v>
      </c>
      <c r="T127" s="72" t="e">
        <f>IF(N127&lt;'TEST MARKS '!$D$160,"N","Y")</f>
        <v>#DIV/0!</v>
      </c>
      <c r="U127" s="72" t="e">
        <f>IF(O127&lt;'TEST MARKS '!$D$160,"N","Y")</f>
        <v>#DIV/0!</v>
      </c>
    </row>
    <row r="128" spans="1:21">
      <c r="A128" s="39">
        <f>'TEST MARKS '!A139</f>
        <v>130</v>
      </c>
      <c r="B128" s="39">
        <f>'TEST MARKS '!B139</f>
        <v>0</v>
      </c>
      <c r="C128" s="39">
        <f>'TEST MARKS '!C139</f>
        <v>0</v>
      </c>
      <c r="D128" s="39">
        <f>'TEST MARKS '!J129</f>
        <v>0</v>
      </c>
      <c r="E128" s="39">
        <f>'TEST MARKS '!K129</f>
        <v>0</v>
      </c>
      <c r="F128" s="39">
        <f>'TEST MARKS '!L129</f>
        <v>0</v>
      </c>
      <c r="G128" s="39">
        <f>'TEST MARKS '!M129</f>
        <v>0</v>
      </c>
      <c r="H128" s="39">
        <f>'TEST MARKS '!N129</f>
        <v>0</v>
      </c>
      <c r="I128" s="39">
        <f>'TEST MARKS '!O129</f>
        <v>0</v>
      </c>
      <c r="J128" s="72" t="e">
        <f>D128/'TEST MARKS '!$J$155*100</f>
        <v>#DIV/0!</v>
      </c>
      <c r="K128" s="72" t="e">
        <f>E128/'TEST MARKS '!$K$155*100</f>
        <v>#DIV/0!</v>
      </c>
      <c r="L128" s="72" t="e">
        <f>F128/'TEST MARKS '!$L$155*100</f>
        <v>#DIV/0!</v>
      </c>
      <c r="M128" s="72" t="e">
        <f>G128/'TEST MARKS '!$M$155*100</f>
        <v>#DIV/0!</v>
      </c>
      <c r="N128" s="72" t="e">
        <f>H128/'TEST MARKS '!$N$155*100</f>
        <v>#DIV/0!</v>
      </c>
      <c r="O128" s="72" t="e">
        <f>I128/'TEST MARKS '!$O$155*100</f>
        <v>#DIV/0!</v>
      </c>
      <c r="P128" s="72" t="e">
        <f>IF(J128&lt;'TEST MARKS '!$D$160,"N","Y")</f>
        <v>#DIV/0!</v>
      </c>
      <c r="Q128" s="72" t="e">
        <f>IF(K128&lt;'TEST MARKS '!$D$160,"N","Y")</f>
        <v>#DIV/0!</v>
      </c>
      <c r="R128" s="72" t="e">
        <f>IF(L128&lt;'TEST MARKS '!$D$160,"N","Y")</f>
        <v>#DIV/0!</v>
      </c>
      <c r="S128" s="72" t="e">
        <f>IF(M128&lt;'TEST MARKS '!$D$160,"N","Y")</f>
        <v>#DIV/0!</v>
      </c>
      <c r="T128" s="72" t="e">
        <f>IF(N128&lt;'TEST MARKS '!$D$160,"N","Y")</f>
        <v>#DIV/0!</v>
      </c>
      <c r="U128" s="72" t="e">
        <f>IF(O128&lt;'TEST MARKS '!$D$160,"N","Y")</f>
        <v>#DIV/0!</v>
      </c>
    </row>
    <row r="129" spans="1:21">
      <c r="A129" s="39">
        <f>'TEST MARKS '!A140</f>
        <v>131</v>
      </c>
      <c r="B129" s="39">
        <f>'TEST MARKS '!B140</f>
        <v>0</v>
      </c>
      <c r="C129" s="39">
        <f>'TEST MARKS '!C140</f>
        <v>0</v>
      </c>
      <c r="D129" s="39">
        <f>'TEST MARKS '!J130</f>
        <v>0</v>
      </c>
      <c r="E129" s="39">
        <f>'TEST MARKS '!K130</f>
        <v>0</v>
      </c>
      <c r="F129" s="39">
        <f>'TEST MARKS '!L130</f>
        <v>0</v>
      </c>
      <c r="G129" s="39">
        <f>'TEST MARKS '!M130</f>
        <v>0</v>
      </c>
      <c r="H129" s="39">
        <f>'TEST MARKS '!N130</f>
        <v>0</v>
      </c>
      <c r="I129" s="39">
        <f>'TEST MARKS '!O130</f>
        <v>0</v>
      </c>
      <c r="J129" s="72" t="e">
        <f>D129/'TEST MARKS '!$J$155*100</f>
        <v>#DIV/0!</v>
      </c>
      <c r="K129" s="72" t="e">
        <f>E129/'TEST MARKS '!$K$155*100</f>
        <v>#DIV/0!</v>
      </c>
      <c r="L129" s="72" t="e">
        <f>F129/'TEST MARKS '!$L$155*100</f>
        <v>#DIV/0!</v>
      </c>
      <c r="M129" s="72" t="e">
        <f>G129/'TEST MARKS '!$M$155*100</f>
        <v>#DIV/0!</v>
      </c>
      <c r="N129" s="72" t="e">
        <f>H129/'TEST MARKS '!$N$155*100</f>
        <v>#DIV/0!</v>
      </c>
      <c r="O129" s="72" t="e">
        <f>I129/'TEST MARKS '!$O$155*100</f>
        <v>#DIV/0!</v>
      </c>
      <c r="P129" s="72" t="e">
        <f>IF(J129&lt;'TEST MARKS '!$D$160,"N","Y")</f>
        <v>#DIV/0!</v>
      </c>
      <c r="Q129" s="72" t="e">
        <f>IF(K129&lt;'TEST MARKS '!$D$160,"N","Y")</f>
        <v>#DIV/0!</v>
      </c>
      <c r="R129" s="72" t="e">
        <f>IF(L129&lt;'TEST MARKS '!$D$160,"N","Y")</f>
        <v>#DIV/0!</v>
      </c>
      <c r="S129" s="72" t="e">
        <f>IF(M129&lt;'TEST MARKS '!$D$160,"N","Y")</f>
        <v>#DIV/0!</v>
      </c>
      <c r="T129" s="72" t="e">
        <f>IF(N129&lt;'TEST MARKS '!$D$160,"N","Y")</f>
        <v>#DIV/0!</v>
      </c>
      <c r="U129" s="72" t="e">
        <f>IF(O129&lt;'TEST MARKS '!$D$160,"N","Y")</f>
        <v>#DIV/0!</v>
      </c>
    </row>
    <row r="130" spans="1:21">
      <c r="A130" s="39">
        <f>'TEST MARKS '!A141</f>
        <v>132</v>
      </c>
      <c r="B130" s="39">
        <f>'TEST MARKS '!B141</f>
        <v>0</v>
      </c>
      <c r="C130" s="39">
        <f>'TEST MARKS '!C141</f>
        <v>0</v>
      </c>
      <c r="D130" s="39">
        <f>'TEST MARKS '!J131</f>
        <v>0</v>
      </c>
      <c r="E130" s="39">
        <f>'TEST MARKS '!K131</f>
        <v>0</v>
      </c>
      <c r="F130" s="39">
        <f>'TEST MARKS '!L131</f>
        <v>0</v>
      </c>
      <c r="G130" s="39">
        <f>'TEST MARKS '!M131</f>
        <v>0</v>
      </c>
      <c r="H130" s="39">
        <f>'TEST MARKS '!N131</f>
        <v>0</v>
      </c>
      <c r="I130" s="39">
        <f>'TEST MARKS '!O131</f>
        <v>0</v>
      </c>
      <c r="J130" s="72" t="e">
        <f>D130/'TEST MARKS '!$J$155*100</f>
        <v>#DIV/0!</v>
      </c>
      <c r="K130" s="72" t="e">
        <f>E130/'TEST MARKS '!$K$155*100</f>
        <v>#DIV/0!</v>
      </c>
      <c r="L130" s="72" t="e">
        <f>F130/'TEST MARKS '!$L$155*100</f>
        <v>#DIV/0!</v>
      </c>
      <c r="M130" s="72" t="e">
        <f>G130/'TEST MARKS '!$M$155*100</f>
        <v>#DIV/0!</v>
      </c>
      <c r="N130" s="72" t="e">
        <f>H130/'TEST MARKS '!$N$155*100</f>
        <v>#DIV/0!</v>
      </c>
      <c r="O130" s="72" t="e">
        <f>I130/'TEST MARKS '!$O$155*100</f>
        <v>#DIV/0!</v>
      </c>
      <c r="P130" s="72" t="e">
        <f>IF(J130&lt;'TEST MARKS '!$D$160,"N","Y")</f>
        <v>#DIV/0!</v>
      </c>
      <c r="Q130" s="72" t="e">
        <f>IF(K130&lt;'TEST MARKS '!$D$160,"N","Y")</f>
        <v>#DIV/0!</v>
      </c>
      <c r="R130" s="72" t="e">
        <f>IF(L130&lt;'TEST MARKS '!$D$160,"N","Y")</f>
        <v>#DIV/0!</v>
      </c>
      <c r="S130" s="72" t="e">
        <f>IF(M130&lt;'TEST MARKS '!$D$160,"N","Y")</f>
        <v>#DIV/0!</v>
      </c>
      <c r="T130" s="72" t="e">
        <f>IF(N130&lt;'TEST MARKS '!$D$160,"N","Y")</f>
        <v>#DIV/0!</v>
      </c>
      <c r="U130" s="72" t="e">
        <f>IF(O130&lt;'TEST MARKS '!$D$160,"N","Y")</f>
        <v>#DIV/0!</v>
      </c>
    </row>
    <row r="131" spans="1:21">
      <c r="A131" s="39">
        <f>'TEST MARKS '!A142</f>
        <v>133</v>
      </c>
      <c r="B131" s="39">
        <f>'TEST MARKS '!B142</f>
        <v>0</v>
      </c>
      <c r="C131" s="39">
        <f>'TEST MARKS '!C142</f>
        <v>0</v>
      </c>
      <c r="D131" s="39">
        <f>'TEST MARKS '!J132</f>
        <v>0</v>
      </c>
      <c r="E131" s="39">
        <f>'TEST MARKS '!K132</f>
        <v>0</v>
      </c>
      <c r="F131" s="39">
        <f>'TEST MARKS '!L132</f>
        <v>0</v>
      </c>
      <c r="G131" s="39">
        <f>'TEST MARKS '!M132</f>
        <v>0</v>
      </c>
      <c r="H131" s="39">
        <f>'TEST MARKS '!N132</f>
        <v>0</v>
      </c>
      <c r="I131" s="39">
        <f>'TEST MARKS '!O132</f>
        <v>0</v>
      </c>
      <c r="J131" s="72" t="e">
        <f>D131/'TEST MARKS '!$J$155*100</f>
        <v>#DIV/0!</v>
      </c>
      <c r="K131" s="72" t="e">
        <f>E131/'TEST MARKS '!$K$155*100</f>
        <v>#DIV/0!</v>
      </c>
      <c r="L131" s="72" t="e">
        <f>F131/'TEST MARKS '!$L$155*100</f>
        <v>#DIV/0!</v>
      </c>
      <c r="M131" s="72" t="e">
        <f>G131/'TEST MARKS '!$M$155*100</f>
        <v>#DIV/0!</v>
      </c>
      <c r="N131" s="72" t="e">
        <f>H131/'TEST MARKS '!$N$155*100</f>
        <v>#DIV/0!</v>
      </c>
      <c r="O131" s="72" t="e">
        <f>I131/'TEST MARKS '!$O$155*100</f>
        <v>#DIV/0!</v>
      </c>
      <c r="P131" s="72" t="e">
        <f>IF(J131&lt;'TEST MARKS '!$D$160,"N","Y")</f>
        <v>#DIV/0!</v>
      </c>
      <c r="Q131" s="72" t="e">
        <f>IF(K131&lt;'TEST MARKS '!$D$160,"N","Y")</f>
        <v>#DIV/0!</v>
      </c>
      <c r="R131" s="72" t="e">
        <f>IF(L131&lt;'TEST MARKS '!$D$160,"N","Y")</f>
        <v>#DIV/0!</v>
      </c>
      <c r="S131" s="72" t="e">
        <f>IF(M131&lt;'TEST MARKS '!$D$160,"N","Y")</f>
        <v>#DIV/0!</v>
      </c>
      <c r="T131" s="72" t="e">
        <f>IF(N131&lt;'TEST MARKS '!$D$160,"N","Y")</f>
        <v>#DIV/0!</v>
      </c>
      <c r="U131" s="72" t="e">
        <f>IF(O131&lt;'TEST MARKS '!$D$160,"N","Y")</f>
        <v>#DIV/0!</v>
      </c>
    </row>
    <row r="132" spans="1:21">
      <c r="A132" s="39">
        <f>'TEST MARKS '!A143</f>
        <v>134</v>
      </c>
      <c r="B132" s="39">
        <f>'TEST MARKS '!B143</f>
        <v>0</v>
      </c>
      <c r="C132" s="39">
        <f>'TEST MARKS '!C143</f>
        <v>0</v>
      </c>
      <c r="D132" s="39">
        <f>'TEST MARKS '!J133</f>
        <v>0</v>
      </c>
      <c r="E132" s="39">
        <f>'TEST MARKS '!K133</f>
        <v>0</v>
      </c>
      <c r="F132" s="39">
        <f>'TEST MARKS '!L133</f>
        <v>0</v>
      </c>
      <c r="G132" s="39">
        <f>'TEST MARKS '!M133</f>
        <v>0</v>
      </c>
      <c r="H132" s="39">
        <f>'TEST MARKS '!N133</f>
        <v>0</v>
      </c>
      <c r="I132" s="39">
        <f>'TEST MARKS '!O133</f>
        <v>0</v>
      </c>
      <c r="J132" s="72" t="e">
        <f>D132/'TEST MARKS '!$J$155*100</f>
        <v>#DIV/0!</v>
      </c>
      <c r="K132" s="72" t="e">
        <f>E132/'TEST MARKS '!$K$155*100</f>
        <v>#DIV/0!</v>
      </c>
      <c r="L132" s="72" t="e">
        <f>F132/'TEST MARKS '!$L$155*100</f>
        <v>#DIV/0!</v>
      </c>
      <c r="M132" s="72" t="e">
        <f>G132/'TEST MARKS '!$M$155*100</f>
        <v>#DIV/0!</v>
      </c>
      <c r="N132" s="72" t="e">
        <f>H132/'TEST MARKS '!$N$155*100</f>
        <v>#DIV/0!</v>
      </c>
      <c r="O132" s="72" t="e">
        <f>I132/'TEST MARKS '!$O$155*100</f>
        <v>#DIV/0!</v>
      </c>
      <c r="P132" s="72" t="e">
        <f>IF(J132&lt;'TEST MARKS '!$D$160,"N","Y")</f>
        <v>#DIV/0!</v>
      </c>
      <c r="Q132" s="72" t="e">
        <f>IF(K132&lt;'TEST MARKS '!$D$160,"N","Y")</f>
        <v>#DIV/0!</v>
      </c>
      <c r="R132" s="72" t="e">
        <f>IF(L132&lt;'TEST MARKS '!$D$160,"N","Y")</f>
        <v>#DIV/0!</v>
      </c>
      <c r="S132" s="72" t="e">
        <f>IF(M132&lt;'TEST MARKS '!$D$160,"N","Y")</f>
        <v>#DIV/0!</v>
      </c>
      <c r="T132" s="72" t="e">
        <f>IF(N132&lt;'TEST MARKS '!$D$160,"N","Y")</f>
        <v>#DIV/0!</v>
      </c>
      <c r="U132" s="72" t="e">
        <f>IF(O132&lt;'TEST MARKS '!$D$160,"N","Y")</f>
        <v>#DIV/0!</v>
      </c>
    </row>
    <row r="133" spans="1:21">
      <c r="A133" s="39">
        <f>'TEST MARKS '!A144</f>
        <v>135</v>
      </c>
      <c r="B133" s="39">
        <f>'TEST MARKS '!B144</f>
        <v>0</v>
      </c>
      <c r="C133" s="39">
        <f>'TEST MARKS '!C144</f>
        <v>0</v>
      </c>
      <c r="D133" s="39">
        <f>'TEST MARKS '!J134</f>
        <v>0</v>
      </c>
      <c r="E133" s="39">
        <f>'TEST MARKS '!K134</f>
        <v>0</v>
      </c>
      <c r="F133" s="39">
        <f>'TEST MARKS '!L134</f>
        <v>0</v>
      </c>
      <c r="G133" s="39">
        <f>'TEST MARKS '!M134</f>
        <v>0</v>
      </c>
      <c r="H133" s="39">
        <f>'TEST MARKS '!N134</f>
        <v>0</v>
      </c>
      <c r="I133" s="39">
        <f>'TEST MARKS '!O134</f>
        <v>0</v>
      </c>
      <c r="J133" s="72" t="e">
        <f>D133/'TEST MARKS '!$J$155*100</f>
        <v>#DIV/0!</v>
      </c>
      <c r="K133" s="72" t="e">
        <f>E133/'TEST MARKS '!$K$155*100</f>
        <v>#DIV/0!</v>
      </c>
      <c r="L133" s="72" t="e">
        <f>F133/'TEST MARKS '!$L$155*100</f>
        <v>#DIV/0!</v>
      </c>
      <c r="M133" s="72" t="e">
        <f>G133/'TEST MARKS '!$M$155*100</f>
        <v>#DIV/0!</v>
      </c>
      <c r="N133" s="72" t="e">
        <f>H133/'TEST MARKS '!$N$155*100</f>
        <v>#DIV/0!</v>
      </c>
      <c r="O133" s="72" t="e">
        <f>I133/'TEST MARKS '!$O$155*100</f>
        <v>#DIV/0!</v>
      </c>
      <c r="P133" s="72" t="e">
        <f>IF(J133&lt;'TEST MARKS '!$D$160,"N","Y")</f>
        <v>#DIV/0!</v>
      </c>
      <c r="Q133" s="72" t="e">
        <f>IF(K133&lt;'TEST MARKS '!$D$160,"N","Y")</f>
        <v>#DIV/0!</v>
      </c>
      <c r="R133" s="72" t="e">
        <f>IF(L133&lt;'TEST MARKS '!$D$160,"N","Y")</f>
        <v>#DIV/0!</v>
      </c>
      <c r="S133" s="72" t="e">
        <f>IF(M133&lt;'TEST MARKS '!$D$160,"N","Y")</f>
        <v>#DIV/0!</v>
      </c>
      <c r="T133" s="72" t="e">
        <f>IF(N133&lt;'TEST MARKS '!$D$160,"N","Y")</f>
        <v>#DIV/0!</v>
      </c>
      <c r="U133" s="72" t="e">
        <f>IF(O133&lt;'TEST MARKS '!$D$160,"N","Y")</f>
        <v>#DIV/0!</v>
      </c>
    </row>
    <row r="134" spans="1:21">
      <c r="A134" s="241"/>
      <c r="B134" s="241"/>
      <c r="C134" s="241"/>
      <c r="D134" s="241"/>
      <c r="E134" s="241"/>
      <c r="F134" s="241"/>
      <c r="G134" s="241"/>
      <c r="H134" s="241"/>
      <c r="I134" s="241"/>
      <c r="J134" s="243"/>
      <c r="K134" s="243"/>
      <c r="L134" s="243"/>
      <c r="M134" s="243"/>
      <c r="N134" s="243"/>
      <c r="O134" s="243"/>
      <c r="P134" s="243"/>
      <c r="Q134" s="243"/>
      <c r="R134" s="243"/>
      <c r="S134" s="243"/>
      <c r="T134" s="243"/>
      <c r="U134" s="243"/>
    </row>
    <row r="135" spans="1:21">
      <c r="D135" s="41"/>
    </row>
    <row r="136" spans="1:21">
      <c r="D136" s="41"/>
      <c r="O136" s="120" t="s">
        <v>175</v>
      </c>
      <c r="P136" s="120">
        <f>COUNTIF(P9:P133,"Y")</f>
        <v>0</v>
      </c>
      <c r="Q136" s="120">
        <f t="shared" ref="Q136:U136" si="0">COUNTIF(Q9:Q133,"Y")</f>
        <v>0</v>
      </c>
      <c r="R136" s="120">
        <f t="shared" si="0"/>
        <v>0</v>
      </c>
      <c r="S136" s="120">
        <f t="shared" si="0"/>
        <v>0</v>
      </c>
      <c r="T136" s="120">
        <f t="shared" si="0"/>
        <v>0</v>
      </c>
      <c r="U136" s="120">
        <f t="shared" si="0"/>
        <v>0</v>
      </c>
    </row>
    <row r="137" spans="1:21" ht="20.25">
      <c r="D137" s="41"/>
      <c r="O137" s="121" t="s">
        <v>172</v>
      </c>
      <c r="P137" s="124">
        <f>P136/'TEST MARKS '!$D$158*100</f>
        <v>0</v>
      </c>
      <c r="Q137" s="124">
        <f>Q136/'TEST MARKS '!$D$158*100</f>
        <v>0</v>
      </c>
      <c r="R137" s="124">
        <f>R136/'TEST MARKS '!$D$158*100</f>
        <v>0</v>
      </c>
      <c r="S137" s="124">
        <f>S136/'TEST MARKS '!$D$158*100</f>
        <v>0</v>
      </c>
      <c r="T137" s="124">
        <f>T136/'TEST MARKS '!$D$158*100</f>
        <v>0</v>
      </c>
      <c r="U137" s="124">
        <f>U136/'TEST MARKS '!$D$158*100</f>
        <v>0</v>
      </c>
    </row>
    <row r="138" spans="1:21">
      <c r="D138" s="41"/>
      <c r="O138" s="127"/>
      <c r="P138" s="127"/>
      <c r="Q138" s="8"/>
      <c r="R138" s="8"/>
      <c r="S138" s="8"/>
      <c r="T138" s="8"/>
      <c r="U138" s="8"/>
    </row>
    <row r="139" spans="1:21">
      <c r="D139" s="41"/>
      <c r="O139" s="127"/>
      <c r="P139" s="127"/>
      <c r="Q139" s="8"/>
      <c r="R139" s="8"/>
      <c r="S139" s="8"/>
      <c r="T139" s="8"/>
      <c r="U139" s="8"/>
    </row>
    <row r="140" spans="1:21">
      <c r="D140" s="41"/>
      <c r="O140" s="127"/>
      <c r="P140" s="127"/>
      <c r="Q140" s="8"/>
      <c r="R140" s="8"/>
      <c r="S140" s="8"/>
      <c r="T140" s="8"/>
      <c r="U140" s="8"/>
    </row>
    <row r="141" spans="1:21" ht="18">
      <c r="D141" s="41"/>
      <c r="O141" s="129" t="s">
        <v>211</v>
      </c>
      <c r="P141" s="129" t="s">
        <v>23</v>
      </c>
      <c r="Q141" s="129" t="s">
        <v>24</v>
      </c>
      <c r="R141" s="129" t="s">
        <v>25</v>
      </c>
      <c r="S141" s="129" t="s">
        <v>26</v>
      </c>
      <c r="T141" s="129" t="s">
        <v>169</v>
      </c>
      <c r="U141" s="129" t="s">
        <v>205</v>
      </c>
    </row>
    <row r="142" spans="1:21" ht="47.25">
      <c r="D142" s="41"/>
      <c r="O142" s="130" t="s">
        <v>186</v>
      </c>
      <c r="P142" s="131">
        <f t="shared" ref="P142:U142" si="1">P137</f>
        <v>0</v>
      </c>
      <c r="Q142" s="131">
        <f t="shared" si="1"/>
        <v>0</v>
      </c>
      <c r="R142" s="131">
        <f t="shared" si="1"/>
        <v>0</v>
      </c>
      <c r="S142" s="131">
        <f t="shared" si="1"/>
        <v>0</v>
      </c>
      <c r="T142" s="131">
        <f t="shared" si="1"/>
        <v>0</v>
      </c>
      <c r="U142" s="131">
        <f t="shared" si="1"/>
        <v>0</v>
      </c>
    </row>
    <row r="143" spans="1:21">
      <c r="D143" s="41"/>
    </row>
    <row r="144" spans="1:21">
      <c r="D144" s="41"/>
    </row>
    <row r="145" spans="4:4">
      <c r="D145" s="41"/>
    </row>
    <row r="146" spans="4:4">
      <c r="D146" s="41"/>
    </row>
    <row r="147" spans="4:4">
      <c r="D147" s="41"/>
    </row>
    <row r="148" spans="4:4">
      <c r="D148" s="41"/>
    </row>
    <row r="149" spans="4:4">
      <c r="D149" s="41"/>
    </row>
    <row r="150" spans="4:4">
      <c r="D150" s="41"/>
    </row>
    <row r="151" spans="4:4">
      <c r="D151" s="41"/>
    </row>
    <row r="152" spans="4:4">
      <c r="D152" s="41"/>
    </row>
    <row r="153" spans="4:4">
      <c r="D153" s="41"/>
    </row>
    <row r="154" spans="4:4">
      <c r="D154" s="41"/>
    </row>
    <row r="155" spans="4:4">
      <c r="D155" s="41"/>
    </row>
    <row r="156" spans="4:4">
      <c r="D156" s="41"/>
    </row>
    <row r="157" spans="4:4">
      <c r="D157" s="41"/>
    </row>
    <row r="158" spans="4:4">
      <c r="D158" s="41"/>
    </row>
    <row r="159" spans="4:4">
      <c r="D159" s="41"/>
    </row>
    <row r="160" spans="4:4">
      <c r="D160" s="41"/>
    </row>
    <row r="161" spans="4:4">
      <c r="D161" s="41"/>
    </row>
    <row r="162" spans="4:4">
      <c r="D162" s="41"/>
    </row>
    <row r="163" spans="4:4">
      <c r="D163" s="41"/>
    </row>
    <row r="164" spans="4:4">
      <c r="D164" s="41"/>
    </row>
    <row r="165" spans="4:4">
      <c r="D165" s="41"/>
    </row>
    <row r="166" spans="4:4">
      <c r="D166" s="41"/>
    </row>
    <row r="167" spans="4:4">
      <c r="D167" s="41"/>
    </row>
    <row r="168" spans="4:4">
      <c r="D168" s="41"/>
    </row>
    <row r="169" spans="4:4">
      <c r="D169" s="41"/>
    </row>
    <row r="170" spans="4:4">
      <c r="D170" s="41"/>
    </row>
    <row r="171" spans="4:4">
      <c r="D171" s="41"/>
    </row>
    <row r="172" spans="4:4">
      <c r="D172" s="41"/>
    </row>
    <row r="173" spans="4:4">
      <c r="D173" s="41"/>
    </row>
    <row r="174" spans="4:4">
      <c r="D174" s="41"/>
    </row>
    <row r="175" spans="4:4">
      <c r="D175" s="41"/>
    </row>
    <row r="176" spans="4:4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  <row r="2019" spans="4:4">
      <c r="D2019" s="41"/>
    </row>
    <row r="2020" spans="4:4">
      <c r="D2020" s="41"/>
    </row>
    <row r="2021" spans="4:4">
      <c r="D2021" s="41"/>
    </row>
  </sheetData>
  <mergeCells count="13">
    <mergeCell ref="A5:A8"/>
    <mergeCell ref="B5:B8"/>
    <mergeCell ref="C5:C8"/>
    <mergeCell ref="D5:E6"/>
    <mergeCell ref="F5:G6"/>
    <mergeCell ref="J5:O6"/>
    <mergeCell ref="P5:U6"/>
    <mergeCell ref="B1:I1"/>
    <mergeCell ref="B2:I2"/>
    <mergeCell ref="D3:G3"/>
    <mergeCell ref="B4:I4"/>
    <mergeCell ref="P4:U4"/>
    <mergeCell ref="I5:I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U2018"/>
  <sheetViews>
    <sheetView topLeftCell="J127" zoomScale="85" zoomScaleNormal="85" workbookViewId="0">
      <selection activeCell="P147" sqref="P147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10" width="13.140625" style="37" customWidth="1"/>
    <col min="11" max="13" width="17.140625" style="1" customWidth="1"/>
    <col min="14" max="14" width="17.140625" style="70" customWidth="1"/>
    <col min="15" max="16" width="17.140625" style="1" customWidth="1"/>
    <col min="17" max="21" width="17.140625" style="2" customWidth="1"/>
    <col min="22" max="16384" width="17.140625" style="2"/>
  </cols>
  <sheetData>
    <row r="1" spans="1:21" ht="20.25">
      <c r="B1" s="364"/>
      <c r="C1" s="364"/>
      <c r="D1" s="366"/>
      <c r="E1" s="366"/>
      <c r="F1" s="366"/>
      <c r="G1" s="366"/>
      <c r="H1" s="366"/>
      <c r="I1" s="47"/>
      <c r="J1" s="47"/>
      <c r="P1" s="367" t="s">
        <v>180</v>
      </c>
      <c r="Q1" s="367"/>
      <c r="R1" s="367"/>
      <c r="S1" s="367"/>
      <c r="T1" s="367"/>
    </row>
    <row r="2" spans="1:21" ht="15.75" customHeight="1">
      <c r="A2" s="344" t="s">
        <v>162</v>
      </c>
      <c r="B2" s="344" t="s">
        <v>156</v>
      </c>
      <c r="C2" s="347" t="s">
        <v>157</v>
      </c>
      <c r="D2" s="370" t="s">
        <v>184</v>
      </c>
      <c r="E2" s="370"/>
      <c r="F2" s="370"/>
      <c r="G2" s="370"/>
      <c r="H2" s="370"/>
      <c r="I2" s="370"/>
      <c r="J2" s="368" t="s">
        <v>216</v>
      </c>
      <c r="K2" s="368"/>
      <c r="L2" s="368"/>
      <c r="M2" s="368"/>
      <c r="N2" s="368"/>
      <c r="O2" s="369"/>
      <c r="P2" s="371" t="s">
        <v>174</v>
      </c>
      <c r="Q2" s="371"/>
      <c r="R2" s="371"/>
      <c r="S2" s="371"/>
      <c r="T2" s="371"/>
    </row>
    <row r="3" spans="1:21" ht="15.75" customHeight="1">
      <c r="A3" s="345"/>
      <c r="B3" s="345"/>
      <c r="C3" s="348"/>
      <c r="D3" s="370"/>
      <c r="E3" s="370"/>
      <c r="F3" s="370"/>
      <c r="G3" s="370"/>
      <c r="H3" s="370"/>
      <c r="I3" s="370"/>
      <c r="J3" s="368"/>
      <c r="K3" s="368"/>
      <c r="L3" s="368"/>
      <c r="M3" s="368"/>
      <c r="N3" s="368"/>
      <c r="O3" s="369"/>
      <c r="P3" s="371"/>
      <c r="Q3" s="371"/>
      <c r="R3" s="371"/>
      <c r="S3" s="371"/>
      <c r="T3" s="371"/>
    </row>
    <row r="4" spans="1:21" ht="15.75" customHeight="1">
      <c r="A4" s="345"/>
      <c r="B4" s="345"/>
      <c r="C4" s="348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</row>
    <row r="5" spans="1:21">
      <c r="A5" s="346"/>
      <c r="B5" s="346"/>
      <c r="C5" s="349"/>
      <c r="D5" s="91" t="s">
        <v>23</v>
      </c>
      <c r="E5" s="92" t="s">
        <v>24</v>
      </c>
      <c r="F5" s="93" t="s">
        <v>25</v>
      </c>
      <c r="G5" s="94" t="s">
        <v>26</v>
      </c>
      <c r="H5" s="95" t="s">
        <v>169</v>
      </c>
      <c r="I5" s="96" t="s">
        <v>205</v>
      </c>
      <c r="J5" s="91" t="s">
        <v>23</v>
      </c>
      <c r="K5" s="92" t="s">
        <v>24</v>
      </c>
      <c r="L5" s="93" t="s">
        <v>25</v>
      </c>
      <c r="M5" s="94" t="s">
        <v>26</v>
      </c>
      <c r="N5" s="95" t="s">
        <v>169</v>
      </c>
      <c r="O5" s="96" t="s">
        <v>205</v>
      </c>
      <c r="P5" s="91" t="s">
        <v>23</v>
      </c>
      <c r="Q5" s="92" t="s">
        <v>24</v>
      </c>
      <c r="R5" s="93" t="s">
        <v>25</v>
      </c>
      <c r="S5" s="94" t="s">
        <v>26</v>
      </c>
      <c r="T5" s="95" t="s">
        <v>169</v>
      </c>
      <c r="U5" s="96" t="s">
        <v>205</v>
      </c>
    </row>
    <row r="6" spans="1:21">
      <c r="A6" s="39">
        <f>'TEST MARKS '!A10</f>
        <v>1</v>
      </c>
      <c r="B6" s="39" t="str">
        <f>'TEST MARKS '!B10</f>
        <v>ABHIJITH N</v>
      </c>
      <c r="C6" s="39" t="str">
        <f>'TEST MARKS '!C10</f>
        <v>1SG15EC001</v>
      </c>
      <c r="D6" s="39">
        <f>'TEST MARKS '!P10</f>
        <v>76</v>
      </c>
      <c r="E6" s="39">
        <f>D6</f>
        <v>76</v>
      </c>
      <c r="F6" s="39">
        <f>E6</f>
        <v>76</v>
      </c>
      <c r="G6" s="39">
        <f>F6</f>
        <v>76</v>
      </c>
      <c r="H6" s="39">
        <f>G6</f>
        <v>76</v>
      </c>
      <c r="I6" s="39">
        <f>H6</f>
        <v>76</v>
      </c>
      <c r="J6" s="137">
        <f>D6/'TEST MARKS '!$D$163*100</f>
        <v>95</v>
      </c>
      <c r="K6" s="137">
        <f>E6/'TEST MARKS '!$D$163*100</f>
        <v>95</v>
      </c>
      <c r="L6" s="137">
        <f>F6/'TEST MARKS '!$D$163*100</f>
        <v>95</v>
      </c>
      <c r="M6" s="137">
        <f>G6/'TEST MARKS '!$D$163*100</f>
        <v>95</v>
      </c>
      <c r="N6" s="137">
        <f>H6/'TEST MARKS '!$D$163*100</f>
        <v>95</v>
      </c>
      <c r="O6" s="137">
        <f>I6/'TEST MARKS '!$D$163*100</f>
        <v>95</v>
      </c>
      <c r="P6" s="72" t="str">
        <f>IF(J6&lt;'TEST MARKS '!$D$161,"N","Y")</f>
        <v>Y</v>
      </c>
      <c r="Q6" s="72" t="str">
        <f>IF(K6&lt;'TEST MARKS '!$D$161,"N","Y")</f>
        <v>Y</v>
      </c>
      <c r="R6" s="72" t="str">
        <f>IF(L6&lt;'TEST MARKS '!$D$161,"N","Y")</f>
        <v>Y</v>
      </c>
      <c r="S6" s="72" t="str">
        <f>IF(M6&lt;'TEST MARKS '!$D$161,"N","Y")</f>
        <v>Y</v>
      </c>
      <c r="T6" s="72" t="str">
        <f>IF(N6&lt;'TEST MARKS '!$D$161,"N","Y")</f>
        <v>Y</v>
      </c>
      <c r="U6" s="72" t="str">
        <f>IF(O6&lt;'TEST MARKS '!$D$161,"N","Y")</f>
        <v>Y</v>
      </c>
    </row>
    <row r="7" spans="1:21">
      <c r="A7" s="39">
        <f>'TEST MARKS '!A11</f>
        <v>2</v>
      </c>
      <c r="B7" s="39" t="str">
        <f>'TEST MARKS '!B11</f>
        <v>ABHISHEK. K</v>
      </c>
      <c r="C7" s="39" t="str">
        <f>'TEST MARKS '!C11</f>
        <v>1SG15EC002</v>
      </c>
      <c r="D7" s="39">
        <f>'TEST MARKS '!P11</f>
        <v>68</v>
      </c>
      <c r="E7" s="39">
        <f t="shared" ref="E7:I7" si="0">D7</f>
        <v>68</v>
      </c>
      <c r="F7" s="39">
        <f t="shared" si="0"/>
        <v>68</v>
      </c>
      <c r="G7" s="39">
        <f t="shared" si="0"/>
        <v>68</v>
      </c>
      <c r="H7" s="39">
        <f t="shared" si="0"/>
        <v>68</v>
      </c>
      <c r="I7" s="39">
        <f t="shared" si="0"/>
        <v>68</v>
      </c>
      <c r="J7" s="137">
        <f>D7/'TEST MARKS '!$D$163*100</f>
        <v>85</v>
      </c>
      <c r="K7" s="137">
        <f>E7/'TEST MARKS '!$D$163*100</f>
        <v>85</v>
      </c>
      <c r="L7" s="137">
        <f>F7/'TEST MARKS '!$D$163*100</f>
        <v>85</v>
      </c>
      <c r="M7" s="137">
        <f>G7/'TEST MARKS '!$D$163*100</f>
        <v>85</v>
      </c>
      <c r="N7" s="137">
        <f>H7/'TEST MARKS '!$D$163*100</f>
        <v>85</v>
      </c>
      <c r="O7" s="137">
        <f>I7/'TEST MARKS '!$D$163*100</f>
        <v>85</v>
      </c>
      <c r="P7" s="72" t="str">
        <f>IF(J7&lt;'TEST MARKS '!$D$161,"N","Y")</f>
        <v>Y</v>
      </c>
      <c r="Q7" s="72" t="str">
        <f>IF(K7&lt;'TEST MARKS '!$D$161,"N","Y")</f>
        <v>Y</v>
      </c>
      <c r="R7" s="72" t="str">
        <f>IF(L7&lt;'TEST MARKS '!$D$161,"N","Y")</f>
        <v>Y</v>
      </c>
      <c r="S7" s="72" t="str">
        <f>IF(M7&lt;'TEST MARKS '!$D$161,"N","Y")</f>
        <v>Y</v>
      </c>
      <c r="T7" s="72" t="str">
        <f>IF(N7&lt;'TEST MARKS '!$D$161,"N","Y")</f>
        <v>Y</v>
      </c>
      <c r="U7" s="72" t="str">
        <f>IF(O7&lt;'TEST MARKS '!$D$161,"N","Y")</f>
        <v>Y</v>
      </c>
    </row>
    <row r="8" spans="1:21">
      <c r="A8" s="39">
        <f>'TEST MARKS '!A12</f>
        <v>3</v>
      </c>
      <c r="B8" s="39" t="str">
        <f>'TEST MARKS '!B12</f>
        <v>ABHISHEK N</v>
      </c>
      <c r="C8" s="39" t="str">
        <f>'TEST MARKS '!C12</f>
        <v>1SG15EC003</v>
      </c>
      <c r="D8" s="39">
        <f>'TEST MARKS '!P12</f>
        <v>68</v>
      </c>
      <c r="E8" s="39">
        <f t="shared" ref="E8:I8" si="1">D8</f>
        <v>68</v>
      </c>
      <c r="F8" s="39">
        <f t="shared" si="1"/>
        <v>68</v>
      </c>
      <c r="G8" s="39">
        <f t="shared" si="1"/>
        <v>68</v>
      </c>
      <c r="H8" s="39">
        <f t="shared" si="1"/>
        <v>68</v>
      </c>
      <c r="I8" s="39">
        <f t="shared" si="1"/>
        <v>68</v>
      </c>
      <c r="J8" s="137">
        <f>D8/'TEST MARKS '!$D$163*100</f>
        <v>85</v>
      </c>
      <c r="K8" s="137">
        <f>E8/'TEST MARKS '!$D$163*100</f>
        <v>85</v>
      </c>
      <c r="L8" s="137">
        <f>F8/'TEST MARKS '!$D$163*100</f>
        <v>85</v>
      </c>
      <c r="M8" s="137">
        <f>G8/'TEST MARKS '!$D$163*100</f>
        <v>85</v>
      </c>
      <c r="N8" s="137">
        <f>H8/'TEST MARKS '!$D$163*100</f>
        <v>85</v>
      </c>
      <c r="O8" s="137">
        <f>I8/'TEST MARKS '!$D$163*100</f>
        <v>85</v>
      </c>
      <c r="P8" s="72" t="str">
        <f>IF(J8&lt;'TEST MARKS '!$D$161,"N","Y")</f>
        <v>Y</v>
      </c>
      <c r="Q8" s="72" t="str">
        <f>IF(K8&lt;'TEST MARKS '!$D$161,"N","Y")</f>
        <v>Y</v>
      </c>
      <c r="R8" s="72" t="str">
        <f>IF(L8&lt;'TEST MARKS '!$D$161,"N","Y")</f>
        <v>Y</v>
      </c>
      <c r="S8" s="72" t="str">
        <f>IF(M8&lt;'TEST MARKS '!$D$161,"N","Y")</f>
        <v>Y</v>
      </c>
      <c r="T8" s="72" t="str">
        <f>IF(N8&lt;'TEST MARKS '!$D$161,"N","Y")</f>
        <v>Y</v>
      </c>
      <c r="U8" s="72" t="str">
        <f>IF(O8&lt;'TEST MARKS '!$D$161,"N","Y")</f>
        <v>Y</v>
      </c>
    </row>
    <row r="9" spans="1:21">
      <c r="A9" s="39">
        <f>'TEST MARKS '!A13</f>
        <v>4</v>
      </c>
      <c r="B9" s="39" t="str">
        <f>'TEST MARKS '!B13</f>
        <v>ADITYA P THAKKER</v>
      </c>
      <c r="C9" s="39" t="str">
        <f>'TEST MARKS '!C13</f>
        <v>1SG15EC004</v>
      </c>
      <c r="D9" s="39">
        <f>'TEST MARKS '!P13</f>
        <v>60</v>
      </c>
      <c r="E9" s="39">
        <f t="shared" ref="E9:I9" si="2">D9</f>
        <v>60</v>
      </c>
      <c r="F9" s="39">
        <f t="shared" si="2"/>
        <v>60</v>
      </c>
      <c r="G9" s="39">
        <f t="shared" si="2"/>
        <v>60</v>
      </c>
      <c r="H9" s="39">
        <f t="shared" si="2"/>
        <v>60</v>
      </c>
      <c r="I9" s="39">
        <f t="shared" si="2"/>
        <v>60</v>
      </c>
      <c r="J9" s="137">
        <f>D9/'TEST MARKS '!$D$163*100</f>
        <v>75</v>
      </c>
      <c r="K9" s="137">
        <f>E9/'TEST MARKS '!$D$163*100</f>
        <v>75</v>
      </c>
      <c r="L9" s="137">
        <f>F9/'TEST MARKS '!$D$163*100</f>
        <v>75</v>
      </c>
      <c r="M9" s="137">
        <f>G9/'TEST MARKS '!$D$163*100</f>
        <v>75</v>
      </c>
      <c r="N9" s="137">
        <f>H9/'TEST MARKS '!$D$163*100</f>
        <v>75</v>
      </c>
      <c r="O9" s="137">
        <f>I9/'TEST MARKS '!$D$163*100</f>
        <v>75</v>
      </c>
      <c r="P9" s="72" t="str">
        <f>IF(J9&lt;'TEST MARKS '!$D$161,"N","Y")</f>
        <v>Y</v>
      </c>
      <c r="Q9" s="72" t="str">
        <f>IF(K9&lt;'TEST MARKS '!$D$161,"N","Y")</f>
        <v>Y</v>
      </c>
      <c r="R9" s="72" t="str">
        <f>IF(L9&lt;'TEST MARKS '!$D$161,"N","Y")</f>
        <v>Y</v>
      </c>
      <c r="S9" s="72" t="str">
        <f>IF(M9&lt;'TEST MARKS '!$D$161,"N","Y")</f>
        <v>Y</v>
      </c>
      <c r="T9" s="72" t="str">
        <f>IF(N9&lt;'TEST MARKS '!$D$161,"N","Y")</f>
        <v>Y</v>
      </c>
      <c r="U9" s="72" t="str">
        <f>IF(O9&lt;'TEST MARKS '!$D$161,"N","Y")</f>
        <v>Y</v>
      </c>
    </row>
    <row r="10" spans="1:21">
      <c r="A10" s="39">
        <f>'TEST MARKS '!A14</f>
        <v>5</v>
      </c>
      <c r="B10" s="39" t="str">
        <f>'TEST MARKS '!B14</f>
        <v>ADITYA U</v>
      </c>
      <c r="C10" s="39" t="str">
        <f>'TEST MARKS '!C14</f>
        <v>1SG15EC005</v>
      </c>
      <c r="D10" s="39">
        <f>'TEST MARKS '!P14</f>
        <v>60</v>
      </c>
      <c r="E10" s="39">
        <f t="shared" ref="E10:I10" si="3">D10</f>
        <v>60</v>
      </c>
      <c r="F10" s="39">
        <f t="shared" si="3"/>
        <v>60</v>
      </c>
      <c r="G10" s="39">
        <f t="shared" si="3"/>
        <v>60</v>
      </c>
      <c r="H10" s="39">
        <f t="shared" si="3"/>
        <v>60</v>
      </c>
      <c r="I10" s="39">
        <f t="shared" si="3"/>
        <v>60</v>
      </c>
      <c r="J10" s="137">
        <f>D10/'TEST MARKS '!$D$163*100</f>
        <v>75</v>
      </c>
      <c r="K10" s="137">
        <f>E10/'TEST MARKS '!$D$163*100</f>
        <v>75</v>
      </c>
      <c r="L10" s="137">
        <f>F10/'TEST MARKS '!$D$163*100</f>
        <v>75</v>
      </c>
      <c r="M10" s="137">
        <f>G10/'TEST MARKS '!$D$163*100</f>
        <v>75</v>
      </c>
      <c r="N10" s="137">
        <f>H10/'TEST MARKS '!$D$163*100</f>
        <v>75</v>
      </c>
      <c r="O10" s="137">
        <f>I10/'TEST MARKS '!$D$163*100</f>
        <v>75</v>
      </c>
      <c r="P10" s="72" t="str">
        <f>IF(J10&lt;'TEST MARKS '!$D$161,"N","Y")</f>
        <v>Y</v>
      </c>
      <c r="Q10" s="72" t="str">
        <f>IF(K10&lt;'TEST MARKS '!$D$161,"N","Y")</f>
        <v>Y</v>
      </c>
      <c r="R10" s="72" t="str">
        <f>IF(L10&lt;'TEST MARKS '!$D$161,"N","Y")</f>
        <v>Y</v>
      </c>
      <c r="S10" s="72" t="str">
        <f>IF(M10&lt;'TEST MARKS '!$D$161,"N","Y")</f>
        <v>Y</v>
      </c>
      <c r="T10" s="72" t="str">
        <f>IF(N10&lt;'TEST MARKS '!$D$161,"N","Y")</f>
        <v>Y</v>
      </c>
      <c r="U10" s="72" t="str">
        <f>IF(O10&lt;'TEST MARKS '!$D$161,"N","Y")</f>
        <v>Y</v>
      </c>
    </row>
    <row r="11" spans="1:21">
      <c r="A11" s="39">
        <f>'TEST MARKS '!A15</f>
        <v>6</v>
      </c>
      <c r="B11" s="39" t="str">
        <f>'TEST MARKS '!B15</f>
        <v>AISHWARYA G</v>
      </c>
      <c r="C11" s="39" t="str">
        <f>'TEST MARKS '!C15</f>
        <v>1SG15EC006</v>
      </c>
      <c r="D11" s="39">
        <f>'TEST MARKS '!P15</f>
        <v>68</v>
      </c>
      <c r="E11" s="39">
        <f t="shared" ref="E11:I11" si="4">D11</f>
        <v>68</v>
      </c>
      <c r="F11" s="39">
        <f t="shared" si="4"/>
        <v>68</v>
      </c>
      <c r="G11" s="39">
        <f t="shared" si="4"/>
        <v>68</v>
      </c>
      <c r="H11" s="39">
        <f t="shared" si="4"/>
        <v>68</v>
      </c>
      <c r="I11" s="39">
        <f t="shared" si="4"/>
        <v>68</v>
      </c>
      <c r="J11" s="137">
        <f>D11/'TEST MARKS '!$D$163*100</f>
        <v>85</v>
      </c>
      <c r="K11" s="137">
        <f>E11/'TEST MARKS '!$D$163*100</f>
        <v>85</v>
      </c>
      <c r="L11" s="137">
        <f>F11/'TEST MARKS '!$D$163*100</f>
        <v>85</v>
      </c>
      <c r="M11" s="137">
        <f>G11/'TEST MARKS '!$D$163*100</f>
        <v>85</v>
      </c>
      <c r="N11" s="137">
        <f>H11/'TEST MARKS '!$D$163*100</f>
        <v>85</v>
      </c>
      <c r="O11" s="137">
        <f>I11/'TEST MARKS '!$D$163*100</f>
        <v>85</v>
      </c>
      <c r="P11" s="72" t="str">
        <f>IF(J11&lt;'TEST MARKS '!$D$161,"N","Y")</f>
        <v>Y</v>
      </c>
      <c r="Q11" s="72" t="str">
        <f>IF(K11&lt;'TEST MARKS '!$D$161,"N","Y")</f>
        <v>Y</v>
      </c>
      <c r="R11" s="72" t="str">
        <f>IF(L11&lt;'TEST MARKS '!$D$161,"N","Y")</f>
        <v>Y</v>
      </c>
      <c r="S11" s="72" t="str">
        <f>IF(M11&lt;'TEST MARKS '!$D$161,"N","Y")</f>
        <v>Y</v>
      </c>
      <c r="T11" s="72" t="str">
        <f>IF(N11&lt;'TEST MARKS '!$D$161,"N","Y")</f>
        <v>Y</v>
      </c>
      <c r="U11" s="72" t="str">
        <f>IF(O11&lt;'TEST MARKS '!$D$161,"N","Y")</f>
        <v>Y</v>
      </c>
    </row>
    <row r="12" spans="1:21">
      <c r="A12" s="39">
        <f>'TEST MARKS '!A16</f>
        <v>7</v>
      </c>
      <c r="B12" s="39" t="str">
        <f>'TEST MARKS '!B16</f>
        <v>AKHIL SINGH</v>
      </c>
      <c r="C12" s="39" t="str">
        <f>'TEST MARKS '!C16</f>
        <v>1SG15EC007</v>
      </c>
      <c r="D12" s="39">
        <f>'TEST MARKS '!P16</f>
        <v>60</v>
      </c>
      <c r="E12" s="39">
        <f t="shared" ref="E12:I12" si="5">D12</f>
        <v>60</v>
      </c>
      <c r="F12" s="39">
        <f t="shared" si="5"/>
        <v>60</v>
      </c>
      <c r="G12" s="39">
        <f t="shared" si="5"/>
        <v>60</v>
      </c>
      <c r="H12" s="39">
        <f t="shared" si="5"/>
        <v>60</v>
      </c>
      <c r="I12" s="39">
        <f t="shared" si="5"/>
        <v>60</v>
      </c>
      <c r="J12" s="137">
        <f>D12/'TEST MARKS '!$D$163*100</f>
        <v>75</v>
      </c>
      <c r="K12" s="137">
        <f>E12/'TEST MARKS '!$D$163*100</f>
        <v>75</v>
      </c>
      <c r="L12" s="137">
        <f>F12/'TEST MARKS '!$D$163*100</f>
        <v>75</v>
      </c>
      <c r="M12" s="137">
        <f>G12/'TEST MARKS '!$D$163*100</f>
        <v>75</v>
      </c>
      <c r="N12" s="137">
        <f>H12/'TEST MARKS '!$D$163*100</f>
        <v>75</v>
      </c>
      <c r="O12" s="137">
        <f>I12/'TEST MARKS '!$D$163*100</f>
        <v>75</v>
      </c>
      <c r="P12" s="72" t="str">
        <f>IF(J12&lt;'TEST MARKS '!$D$161,"N","Y")</f>
        <v>Y</v>
      </c>
      <c r="Q12" s="72" t="str">
        <f>IF(K12&lt;'TEST MARKS '!$D$161,"N","Y")</f>
        <v>Y</v>
      </c>
      <c r="R12" s="72" t="str">
        <f>IF(L12&lt;'TEST MARKS '!$D$161,"N","Y")</f>
        <v>Y</v>
      </c>
      <c r="S12" s="72" t="str">
        <f>IF(M12&lt;'TEST MARKS '!$D$161,"N","Y")</f>
        <v>Y</v>
      </c>
      <c r="T12" s="72" t="str">
        <f>IF(N12&lt;'TEST MARKS '!$D$161,"N","Y")</f>
        <v>Y</v>
      </c>
      <c r="U12" s="72" t="str">
        <f>IF(O12&lt;'TEST MARKS '!$D$161,"N","Y")</f>
        <v>Y</v>
      </c>
    </row>
    <row r="13" spans="1:21">
      <c r="A13" s="39">
        <f>'TEST MARKS '!A17</f>
        <v>8</v>
      </c>
      <c r="B13" s="39" t="str">
        <f>'TEST MARKS '!B17</f>
        <v>ANJALI V JAKATI</v>
      </c>
      <c r="C13" s="39" t="str">
        <f>'TEST MARKS '!C17</f>
        <v>1SG15EC008</v>
      </c>
      <c r="D13" s="39">
        <f>'TEST MARKS '!P17</f>
        <v>76</v>
      </c>
      <c r="E13" s="39">
        <f t="shared" ref="E13:I13" si="6">D13</f>
        <v>76</v>
      </c>
      <c r="F13" s="39">
        <f t="shared" si="6"/>
        <v>76</v>
      </c>
      <c r="G13" s="39">
        <f t="shared" si="6"/>
        <v>76</v>
      </c>
      <c r="H13" s="39">
        <f t="shared" si="6"/>
        <v>76</v>
      </c>
      <c r="I13" s="39">
        <f t="shared" si="6"/>
        <v>76</v>
      </c>
      <c r="J13" s="137">
        <f>D13/'TEST MARKS '!$D$163*100</f>
        <v>95</v>
      </c>
      <c r="K13" s="137">
        <f>E13/'TEST MARKS '!$D$163*100</f>
        <v>95</v>
      </c>
      <c r="L13" s="137">
        <f>F13/'TEST MARKS '!$D$163*100</f>
        <v>95</v>
      </c>
      <c r="M13" s="137">
        <f>G13/'TEST MARKS '!$D$163*100</f>
        <v>95</v>
      </c>
      <c r="N13" s="137">
        <f>H13/'TEST MARKS '!$D$163*100</f>
        <v>95</v>
      </c>
      <c r="O13" s="137">
        <f>I13/'TEST MARKS '!$D$163*100</f>
        <v>95</v>
      </c>
      <c r="P13" s="72" t="str">
        <f>IF(J13&lt;'TEST MARKS '!$D$161,"N","Y")</f>
        <v>Y</v>
      </c>
      <c r="Q13" s="72" t="str">
        <f>IF(K13&lt;'TEST MARKS '!$D$161,"N","Y")</f>
        <v>Y</v>
      </c>
      <c r="R13" s="72" t="str">
        <f>IF(L13&lt;'TEST MARKS '!$D$161,"N","Y")</f>
        <v>Y</v>
      </c>
      <c r="S13" s="72" t="str">
        <f>IF(M13&lt;'TEST MARKS '!$D$161,"N","Y")</f>
        <v>Y</v>
      </c>
      <c r="T13" s="72" t="str">
        <f>IF(N13&lt;'TEST MARKS '!$D$161,"N","Y")</f>
        <v>Y</v>
      </c>
      <c r="U13" s="72" t="str">
        <f>IF(O13&lt;'TEST MARKS '!$D$161,"N","Y")</f>
        <v>Y</v>
      </c>
    </row>
    <row r="14" spans="1:21">
      <c r="A14" s="39">
        <f>'TEST MARKS '!A18</f>
        <v>9</v>
      </c>
      <c r="B14" s="39" t="str">
        <f>'TEST MARKS '!B18</f>
        <v>ANJAN  O</v>
      </c>
      <c r="C14" s="39" t="str">
        <f>'TEST MARKS '!C18</f>
        <v>1SG15EC009</v>
      </c>
      <c r="D14" s="39">
        <f>'TEST MARKS '!P18</f>
        <v>68</v>
      </c>
      <c r="E14" s="39">
        <f t="shared" ref="E14:I14" si="7">D14</f>
        <v>68</v>
      </c>
      <c r="F14" s="39">
        <f t="shared" si="7"/>
        <v>68</v>
      </c>
      <c r="G14" s="39">
        <f t="shared" si="7"/>
        <v>68</v>
      </c>
      <c r="H14" s="39">
        <f t="shared" si="7"/>
        <v>68</v>
      </c>
      <c r="I14" s="39">
        <f t="shared" si="7"/>
        <v>68</v>
      </c>
      <c r="J14" s="137">
        <f>D14/'TEST MARKS '!$D$163*100</f>
        <v>85</v>
      </c>
      <c r="K14" s="137">
        <f>E14/'TEST MARKS '!$D$163*100</f>
        <v>85</v>
      </c>
      <c r="L14" s="137">
        <f>F14/'TEST MARKS '!$D$163*100</f>
        <v>85</v>
      </c>
      <c r="M14" s="137">
        <f>G14/'TEST MARKS '!$D$163*100</f>
        <v>85</v>
      </c>
      <c r="N14" s="137">
        <f>H14/'TEST MARKS '!$D$163*100</f>
        <v>85</v>
      </c>
      <c r="O14" s="137">
        <f>I14/'TEST MARKS '!$D$163*100</f>
        <v>85</v>
      </c>
      <c r="P14" s="72" t="str">
        <f>IF(J14&lt;'TEST MARKS '!$D$161,"N","Y")</f>
        <v>Y</v>
      </c>
      <c r="Q14" s="72" t="str">
        <f>IF(K14&lt;'TEST MARKS '!$D$161,"N","Y")</f>
        <v>Y</v>
      </c>
      <c r="R14" s="72" t="str">
        <f>IF(L14&lt;'TEST MARKS '!$D$161,"N","Y")</f>
        <v>Y</v>
      </c>
      <c r="S14" s="72" t="str">
        <f>IF(M14&lt;'TEST MARKS '!$D$161,"N","Y")</f>
        <v>Y</v>
      </c>
      <c r="T14" s="72" t="str">
        <f>IF(N14&lt;'TEST MARKS '!$D$161,"N","Y")</f>
        <v>Y</v>
      </c>
      <c r="U14" s="72" t="str">
        <f>IF(O14&lt;'TEST MARKS '!$D$161,"N","Y")</f>
        <v>Y</v>
      </c>
    </row>
    <row r="15" spans="1:21">
      <c r="A15" s="39">
        <f>'TEST MARKS '!A19</f>
        <v>10</v>
      </c>
      <c r="B15" s="39" t="str">
        <f>'TEST MARKS '!B19</f>
        <v>ANKIT PRIYAM</v>
      </c>
      <c r="C15" s="39" t="str">
        <f>'TEST MARKS '!C19</f>
        <v>1SG15EC010</v>
      </c>
      <c r="D15" s="39">
        <f>'TEST MARKS '!P19</f>
        <v>52</v>
      </c>
      <c r="E15" s="39">
        <f t="shared" ref="E15:I15" si="8">D15</f>
        <v>52</v>
      </c>
      <c r="F15" s="39">
        <f t="shared" si="8"/>
        <v>52</v>
      </c>
      <c r="G15" s="39">
        <f t="shared" si="8"/>
        <v>52</v>
      </c>
      <c r="H15" s="39">
        <f t="shared" si="8"/>
        <v>52</v>
      </c>
      <c r="I15" s="39">
        <f t="shared" si="8"/>
        <v>52</v>
      </c>
      <c r="J15" s="137">
        <f>D15/'TEST MARKS '!$D$163*100</f>
        <v>65</v>
      </c>
      <c r="K15" s="137">
        <f>E15/'TEST MARKS '!$D$163*100</f>
        <v>65</v>
      </c>
      <c r="L15" s="137">
        <f>F15/'TEST MARKS '!$D$163*100</f>
        <v>65</v>
      </c>
      <c r="M15" s="137">
        <f>G15/'TEST MARKS '!$D$163*100</f>
        <v>65</v>
      </c>
      <c r="N15" s="137">
        <f>H15/'TEST MARKS '!$D$163*100</f>
        <v>65</v>
      </c>
      <c r="O15" s="137">
        <f>I15/'TEST MARKS '!$D$163*100</f>
        <v>65</v>
      </c>
      <c r="P15" s="72" t="str">
        <f>IF(J15&lt;'TEST MARKS '!$D$161,"N","Y")</f>
        <v>Y</v>
      </c>
      <c r="Q15" s="72" t="str">
        <f>IF(K15&lt;'TEST MARKS '!$D$161,"N","Y")</f>
        <v>Y</v>
      </c>
      <c r="R15" s="72" t="str">
        <f>IF(L15&lt;'TEST MARKS '!$D$161,"N","Y")</f>
        <v>Y</v>
      </c>
      <c r="S15" s="72" t="str">
        <f>IF(M15&lt;'TEST MARKS '!$D$161,"N","Y")</f>
        <v>Y</v>
      </c>
      <c r="T15" s="72" t="str">
        <f>IF(N15&lt;'TEST MARKS '!$D$161,"N","Y")</f>
        <v>Y</v>
      </c>
      <c r="U15" s="72" t="str">
        <f>IF(O15&lt;'TEST MARKS '!$D$161,"N","Y")</f>
        <v>Y</v>
      </c>
    </row>
    <row r="16" spans="1:21">
      <c r="A16" s="39">
        <f>'TEST MARKS '!A20</f>
        <v>11</v>
      </c>
      <c r="B16" s="39" t="str">
        <f>'TEST MARKS '!B20</f>
        <v>ANKIT SHIVHARE</v>
      </c>
      <c r="C16" s="39" t="str">
        <f>'TEST MARKS '!C20</f>
        <v>1SG15EC011</v>
      </c>
      <c r="D16" s="39">
        <f>'TEST MARKS '!P20</f>
        <v>76</v>
      </c>
      <c r="E16" s="39">
        <f t="shared" ref="E16:I16" si="9">D16</f>
        <v>76</v>
      </c>
      <c r="F16" s="39">
        <f t="shared" si="9"/>
        <v>76</v>
      </c>
      <c r="G16" s="39">
        <f t="shared" si="9"/>
        <v>76</v>
      </c>
      <c r="H16" s="39">
        <f t="shared" si="9"/>
        <v>76</v>
      </c>
      <c r="I16" s="39">
        <f t="shared" si="9"/>
        <v>76</v>
      </c>
      <c r="J16" s="137">
        <f>D16/'TEST MARKS '!$D$163*100</f>
        <v>95</v>
      </c>
      <c r="K16" s="137">
        <f>E16/'TEST MARKS '!$D$163*100</f>
        <v>95</v>
      </c>
      <c r="L16" s="137">
        <f>F16/'TEST MARKS '!$D$163*100</f>
        <v>95</v>
      </c>
      <c r="M16" s="137">
        <f>G16/'TEST MARKS '!$D$163*100</f>
        <v>95</v>
      </c>
      <c r="N16" s="137">
        <f>H16/'TEST MARKS '!$D$163*100</f>
        <v>95</v>
      </c>
      <c r="O16" s="137">
        <f>I16/'TEST MARKS '!$D$163*100</f>
        <v>95</v>
      </c>
      <c r="P16" s="72" t="str">
        <f>IF(J16&lt;'TEST MARKS '!$D$161,"N","Y")</f>
        <v>Y</v>
      </c>
      <c r="Q16" s="72" t="str">
        <f>IF(K16&lt;'TEST MARKS '!$D$161,"N","Y")</f>
        <v>Y</v>
      </c>
      <c r="R16" s="72" t="str">
        <f>IF(L16&lt;'TEST MARKS '!$D$161,"N","Y")</f>
        <v>Y</v>
      </c>
      <c r="S16" s="72" t="str">
        <f>IF(M16&lt;'TEST MARKS '!$D$161,"N","Y")</f>
        <v>Y</v>
      </c>
      <c r="T16" s="72" t="str">
        <f>IF(N16&lt;'TEST MARKS '!$D$161,"N","Y")</f>
        <v>Y</v>
      </c>
      <c r="U16" s="72" t="str">
        <f>IF(O16&lt;'TEST MARKS '!$D$161,"N","Y")</f>
        <v>Y</v>
      </c>
    </row>
    <row r="17" spans="1:21">
      <c r="A17" s="39">
        <f>'TEST MARKS '!A21</f>
        <v>12</v>
      </c>
      <c r="B17" s="39" t="str">
        <f>'TEST MARKS '!B21</f>
        <v>ANN NILEENA HENRY C</v>
      </c>
      <c r="C17" s="39" t="str">
        <f>'TEST MARKS '!C21</f>
        <v>1SG15EC012</v>
      </c>
      <c r="D17" s="39">
        <f>'TEST MARKS '!P21</f>
        <v>76</v>
      </c>
      <c r="E17" s="39">
        <f t="shared" ref="E17:I17" si="10">D17</f>
        <v>76</v>
      </c>
      <c r="F17" s="39">
        <f t="shared" si="10"/>
        <v>76</v>
      </c>
      <c r="G17" s="39">
        <f t="shared" si="10"/>
        <v>76</v>
      </c>
      <c r="H17" s="39">
        <f t="shared" si="10"/>
        <v>76</v>
      </c>
      <c r="I17" s="39">
        <f t="shared" si="10"/>
        <v>76</v>
      </c>
      <c r="J17" s="137">
        <f>D17/'TEST MARKS '!$D$163*100</f>
        <v>95</v>
      </c>
      <c r="K17" s="137">
        <f>E17/'TEST MARKS '!$D$163*100</f>
        <v>95</v>
      </c>
      <c r="L17" s="137">
        <f>F17/'TEST MARKS '!$D$163*100</f>
        <v>95</v>
      </c>
      <c r="M17" s="137">
        <f>G17/'TEST MARKS '!$D$163*100</f>
        <v>95</v>
      </c>
      <c r="N17" s="137">
        <f>H17/'TEST MARKS '!$D$163*100</f>
        <v>95</v>
      </c>
      <c r="O17" s="137">
        <f>I17/'TEST MARKS '!$D$163*100</f>
        <v>95</v>
      </c>
      <c r="P17" s="72" t="str">
        <f>IF(J17&lt;'TEST MARKS '!$D$161,"N","Y")</f>
        <v>Y</v>
      </c>
      <c r="Q17" s="72" t="str">
        <f>IF(K17&lt;'TEST MARKS '!$D$161,"N","Y")</f>
        <v>Y</v>
      </c>
      <c r="R17" s="72" t="str">
        <f>IF(L17&lt;'TEST MARKS '!$D$161,"N","Y")</f>
        <v>Y</v>
      </c>
      <c r="S17" s="72" t="str">
        <f>IF(M17&lt;'TEST MARKS '!$D$161,"N","Y")</f>
        <v>Y</v>
      </c>
      <c r="T17" s="72" t="str">
        <f>IF(N17&lt;'TEST MARKS '!$D$161,"N","Y")</f>
        <v>Y</v>
      </c>
      <c r="U17" s="72" t="str">
        <f>IF(O17&lt;'TEST MARKS '!$D$161,"N","Y")</f>
        <v>Y</v>
      </c>
    </row>
    <row r="18" spans="1:21">
      <c r="A18" s="39">
        <f>'TEST MARKS '!A22</f>
        <v>13</v>
      </c>
      <c r="B18" s="39" t="str">
        <f>'TEST MARKS '!B22</f>
        <v>ANU PRIYE</v>
      </c>
      <c r="C18" s="39" t="str">
        <f>'TEST MARKS '!C22</f>
        <v>1SG15EC013</v>
      </c>
      <c r="D18" s="39">
        <f>'TEST MARKS '!P22</f>
        <v>76</v>
      </c>
      <c r="E18" s="39">
        <f t="shared" ref="E18:I18" si="11">D18</f>
        <v>76</v>
      </c>
      <c r="F18" s="39">
        <f t="shared" si="11"/>
        <v>76</v>
      </c>
      <c r="G18" s="39">
        <f t="shared" si="11"/>
        <v>76</v>
      </c>
      <c r="H18" s="39">
        <f t="shared" si="11"/>
        <v>76</v>
      </c>
      <c r="I18" s="39">
        <f t="shared" si="11"/>
        <v>76</v>
      </c>
      <c r="J18" s="137">
        <f>D18/'TEST MARKS '!$D$163*100</f>
        <v>95</v>
      </c>
      <c r="K18" s="137">
        <f>E18/'TEST MARKS '!$D$163*100</f>
        <v>95</v>
      </c>
      <c r="L18" s="137">
        <f>F18/'TEST MARKS '!$D$163*100</f>
        <v>95</v>
      </c>
      <c r="M18" s="137">
        <f>G18/'TEST MARKS '!$D$163*100</f>
        <v>95</v>
      </c>
      <c r="N18" s="137">
        <f>H18/'TEST MARKS '!$D$163*100</f>
        <v>95</v>
      </c>
      <c r="O18" s="137">
        <f>I18/'TEST MARKS '!$D$163*100</f>
        <v>95</v>
      </c>
      <c r="P18" s="72" t="str">
        <f>IF(J18&lt;'TEST MARKS '!$D$161,"N","Y")</f>
        <v>Y</v>
      </c>
      <c r="Q18" s="72" t="str">
        <f>IF(K18&lt;'TEST MARKS '!$D$161,"N","Y")</f>
        <v>Y</v>
      </c>
      <c r="R18" s="72" t="str">
        <f>IF(L18&lt;'TEST MARKS '!$D$161,"N","Y")</f>
        <v>Y</v>
      </c>
      <c r="S18" s="72" t="str">
        <f>IF(M18&lt;'TEST MARKS '!$D$161,"N","Y")</f>
        <v>Y</v>
      </c>
      <c r="T18" s="72" t="str">
        <f>IF(N18&lt;'TEST MARKS '!$D$161,"N","Y")</f>
        <v>Y</v>
      </c>
      <c r="U18" s="72" t="str">
        <f>IF(O18&lt;'TEST MARKS '!$D$161,"N","Y")</f>
        <v>Y</v>
      </c>
    </row>
    <row r="19" spans="1:21">
      <c r="A19" s="39">
        <f>'TEST MARKS '!A23</f>
        <v>14</v>
      </c>
      <c r="B19" s="39" t="str">
        <f>'TEST MARKS '!B23</f>
        <v>APOORVA G A</v>
      </c>
      <c r="C19" s="39" t="str">
        <f>'TEST MARKS '!C23</f>
        <v>1SG15EC014</v>
      </c>
      <c r="D19" s="39">
        <f>'TEST MARKS '!P23</f>
        <v>52</v>
      </c>
      <c r="E19" s="39">
        <f t="shared" ref="E19:I19" si="12">D19</f>
        <v>52</v>
      </c>
      <c r="F19" s="39">
        <f t="shared" si="12"/>
        <v>52</v>
      </c>
      <c r="G19" s="39">
        <f t="shared" si="12"/>
        <v>52</v>
      </c>
      <c r="H19" s="39">
        <f t="shared" si="12"/>
        <v>52</v>
      </c>
      <c r="I19" s="39">
        <f t="shared" si="12"/>
        <v>52</v>
      </c>
      <c r="J19" s="137">
        <f>D19/'TEST MARKS '!$D$163*100</f>
        <v>65</v>
      </c>
      <c r="K19" s="137">
        <f>E19/'TEST MARKS '!$D$163*100</f>
        <v>65</v>
      </c>
      <c r="L19" s="137">
        <f>F19/'TEST MARKS '!$D$163*100</f>
        <v>65</v>
      </c>
      <c r="M19" s="137">
        <f>G19/'TEST MARKS '!$D$163*100</f>
        <v>65</v>
      </c>
      <c r="N19" s="137">
        <f>H19/'TEST MARKS '!$D$163*100</f>
        <v>65</v>
      </c>
      <c r="O19" s="137">
        <f>I19/'TEST MARKS '!$D$163*100</f>
        <v>65</v>
      </c>
      <c r="P19" s="72" t="str">
        <f>IF(J19&lt;'TEST MARKS '!$D$161,"N","Y")</f>
        <v>Y</v>
      </c>
      <c r="Q19" s="72" t="str">
        <f>IF(K19&lt;'TEST MARKS '!$D$161,"N","Y")</f>
        <v>Y</v>
      </c>
      <c r="R19" s="72" t="str">
        <f>IF(L19&lt;'TEST MARKS '!$D$161,"N","Y")</f>
        <v>Y</v>
      </c>
      <c r="S19" s="72" t="str">
        <f>IF(M19&lt;'TEST MARKS '!$D$161,"N","Y")</f>
        <v>Y</v>
      </c>
      <c r="T19" s="72" t="str">
        <f>IF(N19&lt;'TEST MARKS '!$D$161,"N","Y")</f>
        <v>Y</v>
      </c>
      <c r="U19" s="72" t="str">
        <f>IF(O19&lt;'TEST MARKS '!$D$161,"N","Y")</f>
        <v>Y</v>
      </c>
    </row>
    <row r="20" spans="1:21">
      <c r="A20" s="39">
        <f>'TEST MARKS '!A24</f>
        <v>15</v>
      </c>
      <c r="B20" s="39" t="str">
        <f>'TEST MARKS '!B24</f>
        <v>ARCHANA B.S</v>
      </c>
      <c r="C20" s="39" t="str">
        <f>'TEST MARKS '!C24</f>
        <v>1SG15EC015</v>
      </c>
      <c r="D20" s="39">
        <f>'TEST MARKS '!P24</f>
        <v>68</v>
      </c>
      <c r="E20" s="39">
        <f t="shared" ref="E20:I20" si="13">D20</f>
        <v>68</v>
      </c>
      <c r="F20" s="39">
        <f t="shared" si="13"/>
        <v>68</v>
      </c>
      <c r="G20" s="39">
        <f t="shared" si="13"/>
        <v>68</v>
      </c>
      <c r="H20" s="39">
        <f t="shared" si="13"/>
        <v>68</v>
      </c>
      <c r="I20" s="39">
        <f t="shared" si="13"/>
        <v>68</v>
      </c>
      <c r="J20" s="137">
        <f>D20/'TEST MARKS '!$D$163*100</f>
        <v>85</v>
      </c>
      <c r="K20" s="137">
        <f>E20/'TEST MARKS '!$D$163*100</f>
        <v>85</v>
      </c>
      <c r="L20" s="137">
        <f>F20/'TEST MARKS '!$D$163*100</f>
        <v>85</v>
      </c>
      <c r="M20" s="137">
        <f>G20/'TEST MARKS '!$D$163*100</f>
        <v>85</v>
      </c>
      <c r="N20" s="137">
        <f>H20/'TEST MARKS '!$D$163*100</f>
        <v>85</v>
      </c>
      <c r="O20" s="137">
        <f>I20/'TEST MARKS '!$D$163*100</f>
        <v>85</v>
      </c>
      <c r="P20" s="72" t="str">
        <f>IF(J20&lt;'TEST MARKS '!$D$161,"N","Y")</f>
        <v>Y</v>
      </c>
      <c r="Q20" s="72" t="str">
        <f>IF(K20&lt;'TEST MARKS '!$D$161,"N","Y")</f>
        <v>Y</v>
      </c>
      <c r="R20" s="72" t="str">
        <f>IF(L20&lt;'TEST MARKS '!$D$161,"N","Y")</f>
        <v>Y</v>
      </c>
      <c r="S20" s="72" t="str">
        <f>IF(M20&lt;'TEST MARKS '!$D$161,"N","Y")</f>
        <v>Y</v>
      </c>
      <c r="T20" s="72" t="str">
        <f>IF(N20&lt;'TEST MARKS '!$D$161,"N","Y")</f>
        <v>Y</v>
      </c>
      <c r="U20" s="72" t="str">
        <f>IF(O20&lt;'TEST MARKS '!$D$161,"N","Y")</f>
        <v>Y</v>
      </c>
    </row>
    <row r="21" spans="1:21">
      <c r="A21" s="39">
        <f>'TEST MARKS '!A25</f>
        <v>16</v>
      </c>
      <c r="B21" s="39" t="str">
        <f>'TEST MARKS '!B25</f>
        <v>ASHWANI GUPTA</v>
      </c>
      <c r="C21" s="39" t="str">
        <f>'TEST MARKS '!C25</f>
        <v>1SG15EC016</v>
      </c>
      <c r="D21" s="39">
        <f>'TEST MARKS '!P25</f>
        <v>60</v>
      </c>
      <c r="E21" s="39">
        <f t="shared" ref="E21:I21" si="14">D21</f>
        <v>60</v>
      </c>
      <c r="F21" s="39">
        <f t="shared" si="14"/>
        <v>60</v>
      </c>
      <c r="G21" s="39">
        <f t="shared" si="14"/>
        <v>60</v>
      </c>
      <c r="H21" s="39">
        <f t="shared" si="14"/>
        <v>60</v>
      </c>
      <c r="I21" s="39">
        <f t="shared" si="14"/>
        <v>60</v>
      </c>
      <c r="J21" s="137">
        <f>D21/'TEST MARKS '!$D$163*100</f>
        <v>75</v>
      </c>
      <c r="K21" s="137">
        <f>E21/'TEST MARKS '!$D$163*100</f>
        <v>75</v>
      </c>
      <c r="L21" s="137">
        <f>F21/'TEST MARKS '!$D$163*100</f>
        <v>75</v>
      </c>
      <c r="M21" s="137">
        <f>G21/'TEST MARKS '!$D$163*100</f>
        <v>75</v>
      </c>
      <c r="N21" s="137">
        <f>H21/'TEST MARKS '!$D$163*100</f>
        <v>75</v>
      </c>
      <c r="O21" s="137">
        <f>I21/'TEST MARKS '!$D$163*100</f>
        <v>75</v>
      </c>
      <c r="P21" s="72" t="str">
        <f>IF(J21&lt;'TEST MARKS '!$D$161,"N","Y")</f>
        <v>Y</v>
      </c>
      <c r="Q21" s="72" t="str">
        <f>IF(K21&lt;'TEST MARKS '!$D$161,"N","Y")</f>
        <v>Y</v>
      </c>
      <c r="R21" s="72" t="str">
        <f>IF(L21&lt;'TEST MARKS '!$D$161,"N","Y")</f>
        <v>Y</v>
      </c>
      <c r="S21" s="72" t="str">
        <f>IF(M21&lt;'TEST MARKS '!$D$161,"N","Y")</f>
        <v>Y</v>
      </c>
      <c r="T21" s="72" t="str">
        <f>IF(N21&lt;'TEST MARKS '!$D$161,"N","Y")</f>
        <v>Y</v>
      </c>
      <c r="U21" s="72" t="str">
        <f>IF(O21&lt;'TEST MARKS '!$D$161,"N","Y")</f>
        <v>Y</v>
      </c>
    </row>
    <row r="22" spans="1:21">
      <c r="A22" s="39">
        <f>'TEST MARKS '!A26</f>
        <v>17</v>
      </c>
      <c r="B22" s="39" t="str">
        <f>'TEST MARKS '!B26</f>
        <v>ASHWIN V</v>
      </c>
      <c r="C22" s="39" t="str">
        <f>'TEST MARKS '!C26</f>
        <v>1SG15EC017</v>
      </c>
      <c r="D22" s="39">
        <f>'TEST MARKS '!P26</f>
        <v>76</v>
      </c>
      <c r="E22" s="39">
        <f t="shared" ref="E22:I22" si="15">D22</f>
        <v>76</v>
      </c>
      <c r="F22" s="39">
        <f t="shared" si="15"/>
        <v>76</v>
      </c>
      <c r="G22" s="39">
        <f t="shared" si="15"/>
        <v>76</v>
      </c>
      <c r="H22" s="39">
        <f t="shared" si="15"/>
        <v>76</v>
      </c>
      <c r="I22" s="39">
        <f t="shared" si="15"/>
        <v>76</v>
      </c>
      <c r="J22" s="137">
        <f>D22/'TEST MARKS '!$D$163*100</f>
        <v>95</v>
      </c>
      <c r="K22" s="137">
        <f>E22/'TEST MARKS '!$D$163*100</f>
        <v>95</v>
      </c>
      <c r="L22" s="137">
        <f>F22/'TEST MARKS '!$D$163*100</f>
        <v>95</v>
      </c>
      <c r="M22" s="137">
        <f>G22/'TEST MARKS '!$D$163*100</f>
        <v>95</v>
      </c>
      <c r="N22" s="137">
        <f>H22/'TEST MARKS '!$D$163*100</f>
        <v>95</v>
      </c>
      <c r="O22" s="137">
        <f>I22/'TEST MARKS '!$D$163*100</f>
        <v>95</v>
      </c>
      <c r="P22" s="72" t="str">
        <f>IF(J22&lt;'TEST MARKS '!$D$161,"N","Y")</f>
        <v>Y</v>
      </c>
      <c r="Q22" s="72" t="str">
        <f>IF(K22&lt;'TEST MARKS '!$D$161,"N","Y")</f>
        <v>Y</v>
      </c>
      <c r="R22" s="72" t="str">
        <f>IF(L22&lt;'TEST MARKS '!$D$161,"N","Y")</f>
        <v>Y</v>
      </c>
      <c r="S22" s="72" t="str">
        <f>IF(M22&lt;'TEST MARKS '!$D$161,"N","Y")</f>
        <v>Y</v>
      </c>
      <c r="T22" s="72" t="str">
        <f>IF(N22&lt;'TEST MARKS '!$D$161,"N","Y")</f>
        <v>Y</v>
      </c>
      <c r="U22" s="72" t="str">
        <f>IF(O22&lt;'TEST MARKS '!$D$161,"N","Y")</f>
        <v>Y</v>
      </c>
    </row>
    <row r="23" spans="1:21">
      <c r="A23" s="39">
        <f>'TEST MARKS '!A27</f>
        <v>18</v>
      </c>
      <c r="B23" s="39" t="str">
        <f>'TEST MARKS '!B27</f>
        <v>B NIKHILESHWAR REDDY</v>
      </c>
      <c r="C23" s="39" t="str">
        <f>'TEST MARKS '!C27</f>
        <v>1SG15EC018</v>
      </c>
      <c r="D23" s="39">
        <f>'TEST MARKS '!P27</f>
        <v>52</v>
      </c>
      <c r="E23" s="39">
        <f t="shared" ref="E23:I23" si="16">D23</f>
        <v>52</v>
      </c>
      <c r="F23" s="39">
        <f t="shared" si="16"/>
        <v>52</v>
      </c>
      <c r="G23" s="39">
        <f t="shared" si="16"/>
        <v>52</v>
      </c>
      <c r="H23" s="39">
        <f t="shared" si="16"/>
        <v>52</v>
      </c>
      <c r="I23" s="39">
        <f t="shared" si="16"/>
        <v>52</v>
      </c>
      <c r="J23" s="137">
        <f>D23/'TEST MARKS '!$D$163*100</f>
        <v>65</v>
      </c>
      <c r="K23" s="137">
        <f>E23/'TEST MARKS '!$D$163*100</f>
        <v>65</v>
      </c>
      <c r="L23" s="137">
        <f>F23/'TEST MARKS '!$D$163*100</f>
        <v>65</v>
      </c>
      <c r="M23" s="137">
        <f>G23/'TEST MARKS '!$D$163*100</f>
        <v>65</v>
      </c>
      <c r="N23" s="137">
        <f>H23/'TEST MARKS '!$D$163*100</f>
        <v>65</v>
      </c>
      <c r="O23" s="137">
        <f>I23/'TEST MARKS '!$D$163*100</f>
        <v>65</v>
      </c>
      <c r="P23" s="72" t="str">
        <f>IF(J23&lt;'TEST MARKS '!$D$161,"N","Y")</f>
        <v>Y</v>
      </c>
      <c r="Q23" s="72" t="str">
        <f>IF(K23&lt;'TEST MARKS '!$D$161,"N","Y")</f>
        <v>Y</v>
      </c>
      <c r="R23" s="72" t="str">
        <f>IF(L23&lt;'TEST MARKS '!$D$161,"N","Y")</f>
        <v>Y</v>
      </c>
      <c r="S23" s="72" t="str">
        <f>IF(M23&lt;'TEST MARKS '!$D$161,"N","Y")</f>
        <v>Y</v>
      </c>
      <c r="T23" s="72" t="str">
        <f>IF(N23&lt;'TEST MARKS '!$D$161,"N","Y")</f>
        <v>Y</v>
      </c>
      <c r="U23" s="72" t="str">
        <f>IF(O23&lt;'TEST MARKS '!$D$161,"N","Y")</f>
        <v>Y</v>
      </c>
    </row>
    <row r="24" spans="1:21">
      <c r="A24" s="39">
        <f>'TEST MARKS '!A28</f>
        <v>19</v>
      </c>
      <c r="B24" s="39" t="str">
        <f>'TEST MARKS '!B28</f>
        <v>BHAVYA R</v>
      </c>
      <c r="C24" s="39" t="str">
        <f>'TEST MARKS '!C28</f>
        <v>1SG15EC019</v>
      </c>
      <c r="D24" s="39">
        <f>'TEST MARKS '!P28</f>
        <v>68</v>
      </c>
      <c r="E24" s="39">
        <f t="shared" ref="E24:I24" si="17">D24</f>
        <v>68</v>
      </c>
      <c r="F24" s="39">
        <f t="shared" si="17"/>
        <v>68</v>
      </c>
      <c r="G24" s="39">
        <f t="shared" si="17"/>
        <v>68</v>
      </c>
      <c r="H24" s="39">
        <f t="shared" si="17"/>
        <v>68</v>
      </c>
      <c r="I24" s="39">
        <f t="shared" si="17"/>
        <v>68</v>
      </c>
      <c r="J24" s="137">
        <f>D24/'TEST MARKS '!$D$163*100</f>
        <v>85</v>
      </c>
      <c r="K24" s="137">
        <f>E24/'TEST MARKS '!$D$163*100</f>
        <v>85</v>
      </c>
      <c r="L24" s="137">
        <f>F24/'TEST MARKS '!$D$163*100</f>
        <v>85</v>
      </c>
      <c r="M24" s="137">
        <f>G24/'TEST MARKS '!$D$163*100</f>
        <v>85</v>
      </c>
      <c r="N24" s="137">
        <f>H24/'TEST MARKS '!$D$163*100</f>
        <v>85</v>
      </c>
      <c r="O24" s="137">
        <f>I24/'TEST MARKS '!$D$163*100</f>
        <v>85</v>
      </c>
      <c r="P24" s="72" t="str">
        <f>IF(J24&lt;'TEST MARKS '!$D$161,"N","Y")</f>
        <v>Y</v>
      </c>
      <c r="Q24" s="72" t="str">
        <f>IF(K24&lt;'TEST MARKS '!$D$161,"N","Y")</f>
        <v>Y</v>
      </c>
      <c r="R24" s="72" t="str">
        <f>IF(L24&lt;'TEST MARKS '!$D$161,"N","Y")</f>
        <v>Y</v>
      </c>
      <c r="S24" s="72" t="str">
        <f>IF(M24&lt;'TEST MARKS '!$D$161,"N","Y")</f>
        <v>Y</v>
      </c>
      <c r="T24" s="72" t="str">
        <f>IF(N24&lt;'TEST MARKS '!$D$161,"N","Y")</f>
        <v>Y</v>
      </c>
      <c r="U24" s="72" t="str">
        <f>IF(O24&lt;'TEST MARKS '!$D$161,"N","Y")</f>
        <v>Y</v>
      </c>
    </row>
    <row r="25" spans="1:21">
      <c r="A25" s="39">
        <f>'TEST MARKS '!A29</f>
        <v>20</v>
      </c>
      <c r="B25" s="39" t="str">
        <f>'TEST MARKS '!B29</f>
        <v>BHOOMIKA J</v>
      </c>
      <c r="C25" s="39" t="str">
        <f>'TEST MARKS '!C29</f>
        <v>1SG15EC020</v>
      </c>
      <c r="D25" s="39">
        <f>'TEST MARKS '!P29</f>
        <v>68</v>
      </c>
      <c r="E25" s="39">
        <f t="shared" ref="E25:I25" si="18">D25</f>
        <v>68</v>
      </c>
      <c r="F25" s="39">
        <f t="shared" si="18"/>
        <v>68</v>
      </c>
      <c r="G25" s="39">
        <f t="shared" si="18"/>
        <v>68</v>
      </c>
      <c r="H25" s="39">
        <f t="shared" si="18"/>
        <v>68</v>
      </c>
      <c r="I25" s="39">
        <f t="shared" si="18"/>
        <v>68</v>
      </c>
      <c r="J25" s="137">
        <f>D25/'TEST MARKS '!$D$163*100</f>
        <v>85</v>
      </c>
      <c r="K25" s="137">
        <f>E25/'TEST MARKS '!$D$163*100</f>
        <v>85</v>
      </c>
      <c r="L25" s="137">
        <f>F25/'TEST MARKS '!$D$163*100</f>
        <v>85</v>
      </c>
      <c r="M25" s="137">
        <f>G25/'TEST MARKS '!$D$163*100</f>
        <v>85</v>
      </c>
      <c r="N25" s="137">
        <f>H25/'TEST MARKS '!$D$163*100</f>
        <v>85</v>
      </c>
      <c r="O25" s="137">
        <f>I25/'TEST MARKS '!$D$163*100</f>
        <v>85</v>
      </c>
      <c r="P25" s="72" t="str">
        <f>IF(J25&lt;'TEST MARKS '!$D$161,"N","Y")</f>
        <v>Y</v>
      </c>
      <c r="Q25" s="72" t="str">
        <f>IF(K25&lt;'TEST MARKS '!$D$161,"N","Y")</f>
        <v>Y</v>
      </c>
      <c r="R25" s="72" t="str">
        <f>IF(L25&lt;'TEST MARKS '!$D$161,"N","Y")</f>
        <v>Y</v>
      </c>
      <c r="S25" s="72" t="str">
        <f>IF(M25&lt;'TEST MARKS '!$D$161,"N","Y")</f>
        <v>Y</v>
      </c>
      <c r="T25" s="72" t="str">
        <f>IF(N25&lt;'TEST MARKS '!$D$161,"N","Y")</f>
        <v>Y</v>
      </c>
      <c r="U25" s="72" t="str">
        <f>IF(O25&lt;'TEST MARKS '!$D$161,"N","Y")</f>
        <v>Y</v>
      </c>
    </row>
    <row r="26" spans="1:21">
      <c r="A26" s="39">
        <f>'TEST MARKS '!A30</f>
        <v>21</v>
      </c>
      <c r="B26" s="39" t="str">
        <f>'TEST MARKS '!B30</f>
        <v>BINDU B</v>
      </c>
      <c r="C26" s="39" t="str">
        <f>'TEST MARKS '!C30</f>
        <v>1SG15EC021</v>
      </c>
      <c r="D26" s="39">
        <f>'TEST MARKS '!P30</f>
        <v>68</v>
      </c>
      <c r="E26" s="39">
        <f t="shared" ref="E26:I26" si="19">D26</f>
        <v>68</v>
      </c>
      <c r="F26" s="39">
        <f t="shared" si="19"/>
        <v>68</v>
      </c>
      <c r="G26" s="39">
        <f t="shared" si="19"/>
        <v>68</v>
      </c>
      <c r="H26" s="39">
        <f t="shared" si="19"/>
        <v>68</v>
      </c>
      <c r="I26" s="39">
        <f t="shared" si="19"/>
        <v>68</v>
      </c>
      <c r="J26" s="137">
        <f>D26/'TEST MARKS '!$D$163*100</f>
        <v>85</v>
      </c>
      <c r="K26" s="137">
        <f>E26/'TEST MARKS '!$D$163*100</f>
        <v>85</v>
      </c>
      <c r="L26" s="137">
        <f>F26/'TEST MARKS '!$D$163*100</f>
        <v>85</v>
      </c>
      <c r="M26" s="137">
        <f>G26/'TEST MARKS '!$D$163*100</f>
        <v>85</v>
      </c>
      <c r="N26" s="137">
        <f>H26/'TEST MARKS '!$D$163*100</f>
        <v>85</v>
      </c>
      <c r="O26" s="137">
        <f>I26/'TEST MARKS '!$D$163*100</f>
        <v>85</v>
      </c>
      <c r="P26" s="72" t="str">
        <f>IF(J26&lt;'TEST MARKS '!$D$161,"N","Y")</f>
        <v>Y</v>
      </c>
      <c r="Q26" s="72" t="str">
        <f>IF(K26&lt;'TEST MARKS '!$D$161,"N","Y")</f>
        <v>Y</v>
      </c>
      <c r="R26" s="72" t="str">
        <f>IF(L26&lt;'TEST MARKS '!$D$161,"N","Y")</f>
        <v>Y</v>
      </c>
      <c r="S26" s="72" t="str">
        <f>IF(M26&lt;'TEST MARKS '!$D$161,"N","Y")</f>
        <v>Y</v>
      </c>
      <c r="T26" s="72" t="str">
        <f>IF(N26&lt;'TEST MARKS '!$D$161,"N","Y")</f>
        <v>Y</v>
      </c>
      <c r="U26" s="72" t="str">
        <f>IF(O26&lt;'TEST MARKS '!$D$161,"N","Y")</f>
        <v>Y</v>
      </c>
    </row>
    <row r="27" spans="1:21">
      <c r="A27" s="39">
        <f>'TEST MARKS '!A31</f>
        <v>22</v>
      </c>
      <c r="B27" s="39" t="str">
        <f>'TEST MARKS '!B31</f>
        <v>BIPUL KUMAR</v>
      </c>
      <c r="C27" s="39" t="str">
        <f>'TEST MARKS '!C31</f>
        <v>1SG15EC022</v>
      </c>
      <c r="D27" s="39">
        <f>'TEST MARKS '!P31</f>
        <v>68</v>
      </c>
      <c r="E27" s="39">
        <f t="shared" ref="E27:I27" si="20">D27</f>
        <v>68</v>
      </c>
      <c r="F27" s="39">
        <f t="shared" si="20"/>
        <v>68</v>
      </c>
      <c r="G27" s="39">
        <f t="shared" si="20"/>
        <v>68</v>
      </c>
      <c r="H27" s="39">
        <f t="shared" si="20"/>
        <v>68</v>
      </c>
      <c r="I27" s="39">
        <f t="shared" si="20"/>
        <v>68</v>
      </c>
      <c r="J27" s="137">
        <f>D27/'TEST MARKS '!$D$163*100</f>
        <v>85</v>
      </c>
      <c r="K27" s="137">
        <f>E27/'TEST MARKS '!$D$163*100</f>
        <v>85</v>
      </c>
      <c r="L27" s="137">
        <f>F27/'TEST MARKS '!$D$163*100</f>
        <v>85</v>
      </c>
      <c r="M27" s="137">
        <f>G27/'TEST MARKS '!$D$163*100</f>
        <v>85</v>
      </c>
      <c r="N27" s="137">
        <f>H27/'TEST MARKS '!$D$163*100</f>
        <v>85</v>
      </c>
      <c r="O27" s="137">
        <f>I27/'TEST MARKS '!$D$163*100</f>
        <v>85</v>
      </c>
      <c r="P27" s="72" t="str">
        <f>IF(J27&lt;'TEST MARKS '!$D$161,"N","Y")</f>
        <v>Y</v>
      </c>
      <c r="Q27" s="72" t="str">
        <f>IF(K27&lt;'TEST MARKS '!$D$161,"N","Y")</f>
        <v>Y</v>
      </c>
      <c r="R27" s="72" t="str">
        <f>IF(L27&lt;'TEST MARKS '!$D$161,"N","Y")</f>
        <v>Y</v>
      </c>
      <c r="S27" s="72" t="str">
        <f>IF(M27&lt;'TEST MARKS '!$D$161,"N","Y")</f>
        <v>Y</v>
      </c>
      <c r="T27" s="72" t="str">
        <f>IF(N27&lt;'TEST MARKS '!$D$161,"N","Y")</f>
        <v>Y</v>
      </c>
      <c r="U27" s="72" t="str">
        <f>IF(O27&lt;'TEST MARKS '!$D$161,"N","Y")</f>
        <v>Y</v>
      </c>
    </row>
    <row r="28" spans="1:21">
      <c r="A28" s="39">
        <f>'TEST MARKS '!A32</f>
        <v>23</v>
      </c>
      <c r="B28" s="39" t="str">
        <f>'TEST MARKS '!B32</f>
        <v>C S ADITH KIRAN</v>
      </c>
      <c r="C28" s="39" t="str">
        <f>'TEST MARKS '!C32</f>
        <v>1SG15EC023</v>
      </c>
      <c r="D28" s="39">
        <f>'TEST MARKS '!P32</f>
        <v>68</v>
      </c>
      <c r="E28" s="39">
        <f t="shared" ref="E28:I28" si="21">D28</f>
        <v>68</v>
      </c>
      <c r="F28" s="39">
        <f t="shared" si="21"/>
        <v>68</v>
      </c>
      <c r="G28" s="39">
        <f t="shared" si="21"/>
        <v>68</v>
      </c>
      <c r="H28" s="39">
        <f t="shared" si="21"/>
        <v>68</v>
      </c>
      <c r="I28" s="39">
        <f t="shared" si="21"/>
        <v>68</v>
      </c>
      <c r="J28" s="137">
        <f>D28/'TEST MARKS '!$D$163*100</f>
        <v>85</v>
      </c>
      <c r="K28" s="137">
        <f>E28/'TEST MARKS '!$D$163*100</f>
        <v>85</v>
      </c>
      <c r="L28" s="137">
        <f>F28/'TEST MARKS '!$D$163*100</f>
        <v>85</v>
      </c>
      <c r="M28" s="137">
        <f>G28/'TEST MARKS '!$D$163*100</f>
        <v>85</v>
      </c>
      <c r="N28" s="137">
        <f>H28/'TEST MARKS '!$D$163*100</f>
        <v>85</v>
      </c>
      <c r="O28" s="137">
        <f>I28/'TEST MARKS '!$D$163*100</f>
        <v>85</v>
      </c>
      <c r="P28" s="72" t="str">
        <f>IF(J28&lt;'TEST MARKS '!$D$161,"N","Y")</f>
        <v>Y</v>
      </c>
      <c r="Q28" s="72" t="str">
        <f>IF(K28&lt;'TEST MARKS '!$D$161,"N","Y")</f>
        <v>Y</v>
      </c>
      <c r="R28" s="72" t="str">
        <f>IF(L28&lt;'TEST MARKS '!$D$161,"N","Y")</f>
        <v>Y</v>
      </c>
      <c r="S28" s="72" t="str">
        <f>IF(M28&lt;'TEST MARKS '!$D$161,"N","Y")</f>
        <v>Y</v>
      </c>
      <c r="T28" s="72" t="str">
        <f>IF(N28&lt;'TEST MARKS '!$D$161,"N","Y")</f>
        <v>Y</v>
      </c>
      <c r="U28" s="72" t="str">
        <f>IF(O28&lt;'TEST MARKS '!$D$161,"N","Y")</f>
        <v>Y</v>
      </c>
    </row>
    <row r="29" spans="1:21">
      <c r="A29" s="39">
        <f>'TEST MARKS '!A33</f>
        <v>24</v>
      </c>
      <c r="B29" s="39" t="str">
        <f>'TEST MARKS '!B33</f>
        <v>CHANDANA D L</v>
      </c>
      <c r="C29" s="39" t="str">
        <f>'TEST MARKS '!C33</f>
        <v>1SG15EC024</v>
      </c>
      <c r="D29" s="39">
        <f>'TEST MARKS '!P33</f>
        <v>68</v>
      </c>
      <c r="E29" s="39">
        <f t="shared" ref="E29:I29" si="22">D29</f>
        <v>68</v>
      </c>
      <c r="F29" s="39">
        <f t="shared" si="22"/>
        <v>68</v>
      </c>
      <c r="G29" s="39">
        <f t="shared" si="22"/>
        <v>68</v>
      </c>
      <c r="H29" s="39">
        <f t="shared" si="22"/>
        <v>68</v>
      </c>
      <c r="I29" s="39">
        <f t="shared" si="22"/>
        <v>68</v>
      </c>
      <c r="J29" s="137">
        <f>D29/'TEST MARKS '!$D$163*100</f>
        <v>85</v>
      </c>
      <c r="K29" s="137">
        <f>E29/'TEST MARKS '!$D$163*100</f>
        <v>85</v>
      </c>
      <c r="L29" s="137">
        <f>F29/'TEST MARKS '!$D$163*100</f>
        <v>85</v>
      </c>
      <c r="M29" s="137">
        <f>G29/'TEST MARKS '!$D$163*100</f>
        <v>85</v>
      </c>
      <c r="N29" s="137">
        <f>H29/'TEST MARKS '!$D$163*100</f>
        <v>85</v>
      </c>
      <c r="O29" s="137">
        <f>I29/'TEST MARKS '!$D$163*100</f>
        <v>85</v>
      </c>
      <c r="P29" s="72" t="str">
        <f>IF(J29&lt;'TEST MARKS '!$D$161,"N","Y")</f>
        <v>Y</v>
      </c>
      <c r="Q29" s="72" t="str">
        <f>IF(K29&lt;'TEST MARKS '!$D$161,"N","Y")</f>
        <v>Y</v>
      </c>
      <c r="R29" s="72" t="str">
        <f>IF(L29&lt;'TEST MARKS '!$D$161,"N","Y")</f>
        <v>Y</v>
      </c>
      <c r="S29" s="72" t="str">
        <f>IF(M29&lt;'TEST MARKS '!$D$161,"N","Y")</f>
        <v>Y</v>
      </c>
      <c r="T29" s="72" t="str">
        <f>IF(N29&lt;'TEST MARKS '!$D$161,"N","Y")</f>
        <v>Y</v>
      </c>
      <c r="U29" s="72" t="str">
        <f>IF(O29&lt;'TEST MARKS '!$D$161,"N","Y")</f>
        <v>Y</v>
      </c>
    </row>
    <row r="30" spans="1:21">
      <c r="A30" s="39">
        <f>'TEST MARKS '!A34</f>
        <v>25</v>
      </c>
      <c r="B30" s="39" t="str">
        <f>'TEST MARKS '!B34</f>
        <v>CHANNA BASAVA</v>
      </c>
      <c r="C30" s="39" t="str">
        <f>'TEST MARKS '!C34</f>
        <v>1SG15EC025</v>
      </c>
      <c r="D30" s="39">
        <f>'TEST MARKS '!P34</f>
        <v>60</v>
      </c>
      <c r="E30" s="39">
        <f t="shared" ref="E30:I30" si="23">D30</f>
        <v>60</v>
      </c>
      <c r="F30" s="39">
        <f t="shared" si="23"/>
        <v>60</v>
      </c>
      <c r="G30" s="39">
        <f t="shared" si="23"/>
        <v>60</v>
      </c>
      <c r="H30" s="39">
        <f t="shared" si="23"/>
        <v>60</v>
      </c>
      <c r="I30" s="39">
        <f t="shared" si="23"/>
        <v>60</v>
      </c>
      <c r="J30" s="137">
        <f>D30/'TEST MARKS '!$D$163*100</f>
        <v>75</v>
      </c>
      <c r="K30" s="137">
        <f>E30/'TEST MARKS '!$D$163*100</f>
        <v>75</v>
      </c>
      <c r="L30" s="137">
        <f>F30/'TEST MARKS '!$D$163*100</f>
        <v>75</v>
      </c>
      <c r="M30" s="137">
        <f>G30/'TEST MARKS '!$D$163*100</f>
        <v>75</v>
      </c>
      <c r="N30" s="137">
        <f>H30/'TEST MARKS '!$D$163*100</f>
        <v>75</v>
      </c>
      <c r="O30" s="137">
        <f>I30/'TEST MARKS '!$D$163*100</f>
        <v>75</v>
      </c>
      <c r="P30" s="72" t="str">
        <f>IF(J30&lt;'TEST MARKS '!$D$161,"N","Y")</f>
        <v>Y</v>
      </c>
      <c r="Q30" s="72" t="str">
        <f>IF(K30&lt;'TEST MARKS '!$D$161,"N","Y")</f>
        <v>Y</v>
      </c>
      <c r="R30" s="72" t="str">
        <f>IF(L30&lt;'TEST MARKS '!$D$161,"N","Y")</f>
        <v>Y</v>
      </c>
      <c r="S30" s="72" t="str">
        <f>IF(M30&lt;'TEST MARKS '!$D$161,"N","Y")</f>
        <v>Y</v>
      </c>
      <c r="T30" s="72" t="str">
        <f>IF(N30&lt;'TEST MARKS '!$D$161,"N","Y")</f>
        <v>Y</v>
      </c>
      <c r="U30" s="72" t="str">
        <f>IF(O30&lt;'TEST MARKS '!$D$161,"N","Y")</f>
        <v>Y</v>
      </c>
    </row>
    <row r="31" spans="1:21">
      <c r="A31" s="39">
        <f>'TEST MARKS '!A35</f>
        <v>26</v>
      </c>
      <c r="B31" s="39" t="str">
        <f>'TEST MARKS '!B35</f>
        <v>CHARITHA B M</v>
      </c>
      <c r="C31" s="39" t="str">
        <f>'TEST MARKS '!C35</f>
        <v>1SG15EC026</v>
      </c>
      <c r="D31" s="39">
        <f>'TEST MARKS '!P35</f>
        <v>60</v>
      </c>
      <c r="E31" s="39">
        <f t="shared" ref="E31:I31" si="24">D31</f>
        <v>60</v>
      </c>
      <c r="F31" s="39">
        <f t="shared" si="24"/>
        <v>60</v>
      </c>
      <c r="G31" s="39">
        <f t="shared" si="24"/>
        <v>60</v>
      </c>
      <c r="H31" s="39">
        <f t="shared" si="24"/>
        <v>60</v>
      </c>
      <c r="I31" s="39">
        <f t="shared" si="24"/>
        <v>60</v>
      </c>
      <c r="J31" s="137">
        <f>D31/'TEST MARKS '!$D$163*100</f>
        <v>75</v>
      </c>
      <c r="K31" s="137">
        <f>E31/'TEST MARKS '!$D$163*100</f>
        <v>75</v>
      </c>
      <c r="L31" s="137">
        <f>F31/'TEST MARKS '!$D$163*100</f>
        <v>75</v>
      </c>
      <c r="M31" s="137">
        <f>G31/'TEST MARKS '!$D$163*100</f>
        <v>75</v>
      </c>
      <c r="N31" s="137">
        <f>H31/'TEST MARKS '!$D$163*100</f>
        <v>75</v>
      </c>
      <c r="O31" s="137">
        <f>I31/'TEST MARKS '!$D$163*100</f>
        <v>75</v>
      </c>
      <c r="P31" s="72" t="str">
        <f>IF(J31&lt;'TEST MARKS '!$D$161,"N","Y")</f>
        <v>Y</v>
      </c>
      <c r="Q31" s="72" t="str">
        <f>IF(K31&lt;'TEST MARKS '!$D$161,"N","Y")</f>
        <v>Y</v>
      </c>
      <c r="R31" s="72" t="str">
        <f>IF(L31&lt;'TEST MARKS '!$D$161,"N","Y")</f>
        <v>Y</v>
      </c>
      <c r="S31" s="72" t="str">
        <f>IF(M31&lt;'TEST MARKS '!$D$161,"N","Y")</f>
        <v>Y</v>
      </c>
      <c r="T31" s="72" t="str">
        <f>IF(N31&lt;'TEST MARKS '!$D$161,"N","Y")</f>
        <v>Y</v>
      </c>
      <c r="U31" s="72" t="str">
        <f>IF(O31&lt;'TEST MARKS '!$D$161,"N","Y")</f>
        <v>Y</v>
      </c>
    </row>
    <row r="32" spans="1:21">
      <c r="A32" s="39">
        <f>'TEST MARKS '!A36</f>
        <v>27</v>
      </c>
      <c r="B32" s="39" t="str">
        <f>'TEST MARKS '!B36</f>
        <v>CHIRAG S</v>
      </c>
      <c r="C32" s="39" t="str">
        <f>'TEST MARKS '!C36</f>
        <v>1SG15EC027</v>
      </c>
      <c r="D32" s="39">
        <f>'TEST MARKS '!P36</f>
        <v>68</v>
      </c>
      <c r="E32" s="39">
        <f t="shared" ref="E32:I32" si="25">D32</f>
        <v>68</v>
      </c>
      <c r="F32" s="39">
        <f t="shared" si="25"/>
        <v>68</v>
      </c>
      <c r="G32" s="39">
        <f t="shared" si="25"/>
        <v>68</v>
      </c>
      <c r="H32" s="39">
        <f t="shared" si="25"/>
        <v>68</v>
      </c>
      <c r="I32" s="39">
        <f t="shared" si="25"/>
        <v>68</v>
      </c>
      <c r="J32" s="137">
        <f>D32/'TEST MARKS '!$D$163*100</f>
        <v>85</v>
      </c>
      <c r="K32" s="137">
        <f>E32/'TEST MARKS '!$D$163*100</f>
        <v>85</v>
      </c>
      <c r="L32" s="137">
        <f>F32/'TEST MARKS '!$D$163*100</f>
        <v>85</v>
      </c>
      <c r="M32" s="137">
        <f>G32/'TEST MARKS '!$D$163*100</f>
        <v>85</v>
      </c>
      <c r="N32" s="137">
        <f>H32/'TEST MARKS '!$D$163*100</f>
        <v>85</v>
      </c>
      <c r="O32" s="137">
        <f>I32/'TEST MARKS '!$D$163*100</f>
        <v>85</v>
      </c>
      <c r="P32" s="72" t="str">
        <f>IF(J32&lt;'TEST MARKS '!$D$161,"N","Y")</f>
        <v>Y</v>
      </c>
      <c r="Q32" s="72" t="str">
        <f>IF(K32&lt;'TEST MARKS '!$D$161,"N","Y")</f>
        <v>Y</v>
      </c>
      <c r="R32" s="72" t="str">
        <f>IF(L32&lt;'TEST MARKS '!$D$161,"N","Y")</f>
        <v>Y</v>
      </c>
      <c r="S32" s="72" t="str">
        <f>IF(M32&lt;'TEST MARKS '!$D$161,"N","Y")</f>
        <v>Y</v>
      </c>
      <c r="T32" s="72" t="str">
        <f>IF(N32&lt;'TEST MARKS '!$D$161,"N","Y")</f>
        <v>Y</v>
      </c>
      <c r="U32" s="72" t="str">
        <f>IF(O32&lt;'TEST MARKS '!$D$161,"N","Y")</f>
        <v>Y</v>
      </c>
    </row>
    <row r="33" spans="1:21">
      <c r="A33" s="39">
        <f>'TEST MARKS '!A37</f>
        <v>28</v>
      </c>
      <c r="B33" s="39" t="str">
        <f>'TEST MARKS '!B37</f>
        <v>CHITHRA K</v>
      </c>
      <c r="C33" s="39" t="str">
        <f>'TEST MARKS '!C37</f>
        <v>1SG15EC028</v>
      </c>
      <c r="D33" s="39">
        <f>'TEST MARKS '!P37</f>
        <v>68</v>
      </c>
      <c r="E33" s="39">
        <f t="shared" ref="E33:I33" si="26">D33</f>
        <v>68</v>
      </c>
      <c r="F33" s="39">
        <f t="shared" si="26"/>
        <v>68</v>
      </c>
      <c r="G33" s="39">
        <f t="shared" si="26"/>
        <v>68</v>
      </c>
      <c r="H33" s="39">
        <f t="shared" si="26"/>
        <v>68</v>
      </c>
      <c r="I33" s="39">
        <f t="shared" si="26"/>
        <v>68</v>
      </c>
      <c r="J33" s="137">
        <f>D33/'TEST MARKS '!$D$163*100</f>
        <v>85</v>
      </c>
      <c r="K33" s="137">
        <f>E33/'TEST MARKS '!$D$163*100</f>
        <v>85</v>
      </c>
      <c r="L33" s="137">
        <f>F33/'TEST MARKS '!$D$163*100</f>
        <v>85</v>
      </c>
      <c r="M33" s="137">
        <f>G33/'TEST MARKS '!$D$163*100</f>
        <v>85</v>
      </c>
      <c r="N33" s="137">
        <f>H33/'TEST MARKS '!$D$163*100</f>
        <v>85</v>
      </c>
      <c r="O33" s="137">
        <f>I33/'TEST MARKS '!$D$163*100</f>
        <v>85</v>
      </c>
      <c r="P33" s="72" t="str">
        <f>IF(J33&lt;'TEST MARKS '!$D$161,"N","Y")</f>
        <v>Y</v>
      </c>
      <c r="Q33" s="72" t="str">
        <f>IF(K33&lt;'TEST MARKS '!$D$161,"N","Y")</f>
        <v>Y</v>
      </c>
      <c r="R33" s="72" t="str">
        <f>IF(L33&lt;'TEST MARKS '!$D$161,"N","Y")</f>
        <v>Y</v>
      </c>
      <c r="S33" s="72" t="str">
        <f>IF(M33&lt;'TEST MARKS '!$D$161,"N","Y")</f>
        <v>Y</v>
      </c>
      <c r="T33" s="72" t="str">
        <f>IF(N33&lt;'TEST MARKS '!$D$161,"N","Y")</f>
        <v>Y</v>
      </c>
      <c r="U33" s="72" t="str">
        <f>IF(O33&lt;'TEST MARKS '!$D$161,"N","Y")</f>
        <v>Y</v>
      </c>
    </row>
    <row r="34" spans="1:21">
      <c r="A34" s="39">
        <f>'TEST MARKS '!A38</f>
        <v>29</v>
      </c>
      <c r="B34" s="39" t="str">
        <f>'TEST MARKS '!B38</f>
        <v>DARSHAN C</v>
      </c>
      <c r="C34" s="39" t="str">
        <f>'TEST MARKS '!C38</f>
        <v>1SG15EC029</v>
      </c>
      <c r="D34" s="39">
        <f>'TEST MARKS '!P38</f>
        <v>36</v>
      </c>
      <c r="E34" s="39">
        <f t="shared" ref="E34:I34" si="27">D34</f>
        <v>36</v>
      </c>
      <c r="F34" s="39">
        <f t="shared" si="27"/>
        <v>36</v>
      </c>
      <c r="G34" s="39">
        <f t="shared" si="27"/>
        <v>36</v>
      </c>
      <c r="H34" s="39">
        <f t="shared" si="27"/>
        <v>36</v>
      </c>
      <c r="I34" s="39">
        <f t="shared" si="27"/>
        <v>36</v>
      </c>
      <c r="J34" s="137">
        <f>D34/'TEST MARKS '!$D$163*100</f>
        <v>45</v>
      </c>
      <c r="K34" s="137">
        <f>E34/'TEST MARKS '!$D$163*100</f>
        <v>45</v>
      </c>
      <c r="L34" s="137">
        <f>F34/'TEST MARKS '!$D$163*100</f>
        <v>45</v>
      </c>
      <c r="M34" s="137">
        <f>G34/'TEST MARKS '!$D$163*100</f>
        <v>45</v>
      </c>
      <c r="N34" s="137">
        <f>H34/'TEST MARKS '!$D$163*100</f>
        <v>45</v>
      </c>
      <c r="O34" s="137">
        <f>I34/'TEST MARKS '!$D$163*100</f>
        <v>45</v>
      </c>
      <c r="P34" s="72" t="str">
        <f>IF(J34&lt;'TEST MARKS '!$D$161,"N","Y")</f>
        <v>Y</v>
      </c>
      <c r="Q34" s="72" t="str">
        <f>IF(K34&lt;'TEST MARKS '!$D$161,"N","Y")</f>
        <v>Y</v>
      </c>
      <c r="R34" s="72" t="str">
        <f>IF(L34&lt;'TEST MARKS '!$D$161,"N","Y")</f>
        <v>Y</v>
      </c>
      <c r="S34" s="72" t="str">
        <f>IF(M34&lt;'TEST MARKS '!$D$161,"N","Y")</f>
        <v>Y</v>
      </c>
      <c r="T34" s="72" t="str">
        <f>IF(N34&lt;'TEST MARKS '!$D$161,"N","Y")</f>
        <v>Y</v>
      </c>
      <c r="U34" s="72" t="str">
        <f>IF(O34&lt;'TEST MARKS '!$D$161,"N","Y")</f>
        <v>Y</v>
      </c>
    </row>
    <row r="35" spans="1:21">
      <c r="A35" s="39">
        <f>'TEST MARKS '!A39</f>
        <v>30</v>
      </c>
      <c r="B35" s="39" t="str">
        <f>'TEST MARKS '!B39</f>
        <v>DHARMKIRTI KUMAR</v>
      </c>
      <c r="C35" s="39" t="str">
        <f>'TEST MARKS '!C39</f>
        <v>1SG15EC030</v>
      </c>
      <c r="D35" s="39">
        <f>'TEST MARKS '!P39</f>
        <v>52</v>
      </c>
      <c r="E35" s="39">
        <f t="shared" ref="E35:I35" si="28">D35</f>
        <v>52</v>
      </c>
      <c r="F35" s="39">
        <f t="shared" si="28"/>
        <v>52</v>
      </c>
      <c r="G35" s="39">
        <f t="shared" si="28"/>
        <v>52</v>
      </c>
      <c r="H35" s="39">
        <f t="shared" si="28"/>
        <v>52</v>
      </c>
      <c r="I35" s="39">
        <f t="shared" si="28"/>
        <v>52</v>
      </c>
      <c r="J35" s="137">
        <f>D35/'TEST MARKS '!$D$163*100</f>
        <v>65</v>
      </c>
      <c r="K35" s="137">
        <f>E35/'TEST MARKS '!$D$163*100</f>
        <v>65</v>
      </c>
      <c r="L35" s="137">
        <f>F35/'TEST MARKS '!$D$163*100</f>
        <v>65</v>
      </c>
      <c r="M35" s="137">
        <f>G35/'TEST MARKS '!$D$163*100</f>
        <v>65</v>
      </c>
      <c r="N35" s="137">
        <f>H35/'TEST MARKS '!$D$163*100</f>
        <v>65</v>
      </c>
      <c r="O35" s="137">
        <f>I35/'TEST MARKS '!$D$163*100</f>
        <v>65</v>
      </c>
      <c r="P35" s="72" t="str">
        <f>IF(J35&lt;'TEST MARKS '!$D$161,"N","Y")</f>
        <v>Y</v>
      </c>
      <c r="Q35" s="72" t="str">
        <f>IF(K35&lt;'TEST MARKS '!$D$161,"N","Y")</f>
        <v>Y</v>
      </c>
      <c r="R35" s="72" t="str">
        <f>IF(L35&lt;'TEST MARKS '!$D$161,"N","Y")</f>
        <v>Y</v>
      </c>
      <c r="S35" s="72" t="str">
        <f>IF(M35&lt;'TEST MARKS '!$D$161,"N","Y")</f>
        <v>Y</v>
      </c>
      <c r="T35" s="72" t="str">
        <f>IF(N35&lt;'TEST MARKS '!$D$161,"N","Y")</f>
        <v>Y</v>
      </c>
      <c r="U35" s="72" t="str">
        <f>IF(O35&lt;'TEST MARKS '!$D$161,"N","Y")</f>
        <v>Y</v>
      </c>
    </row>
    <row r="36" spans="1:21">
      <c r="A36" s="39">
        <f>'TEST MARKS '!A40</f>
        <v>31</v>
      </c>
      <c r="B36" s="39" t="str">
        <f>'TEST MARKS '!B40</f>
        <v>DILIP.V</v>
      </c>
      <c r="C36" s="39" t="str">
        <f>'TEST MARKS '!C40</f>
        <v>1SG15EC031</v>
      </c>
      <c r="D36" s="39">
        <f>'TEST MARKS '!P40</f>
        <v>60</v>
      </c>
      <c r="E36" s="39">
        <f t="shared" ref="E36:I36" si="29">D36</f>
        <v>60</v>
      </c>
      <c r="F36" s="39">
        <f t="shared" si="29"/>
        <v>60</v>
      </c>
      <c r="G36" s="39">
        <f t="shared" si="29"/>
        <v>60</v>
      </c>
      <c r="H36" s="39">
        <f t="shared" si="29"/>
        <v>60</v>
      </c>
      <c r="I36" s="39">
        <f t="shared" si="29"/>
        <v>60</v>
      </c>
      <c r="J36" s="137">
        <f>D36/'TEST MARKS '!$D$163*100</f>
        <v>75</v>
      </c>
      <c r="K36" s="137">
        <f>E36/'TEST MARKS '!$D$163*100</f>
        <v>75</v>
      </c>
      <c r="L36" s="137">
        <f>F36/'TEST MARKS '!$D$163*100</f>
        <v>75</v>
      </c>
      <c r="M36" s="137">
        <f>G36/'TEST MARKS '!$D$163*100</f>
        <v>75</v>
      </c>
      <c r="N36" s="137">
        <f>H36/'TEST MARKS '!$D$163*100</f>
        <v>75</v>
      </c>
      <c r="O36" s="137">
        <f>I36/'TEST MARKS '!$D$163*100</f>
        <v>75</v>
      </c>
      <c r="P36" s="72" t="str">
        <f>IF(J36&lt;'TEST MARKS '!$D$161,"N","Y")</f>
        <v>Y</v>
      </c>
      <c r="Q36" s="72" t="str">
        <f>IF(K36&lt;'TEST MARKS '!$D$161,"N","Y")</f>
        <v>Y</v>
      </c>
      <c r="R36" s="72" t="str">
        <f>IF(L36&lt;'TEST MARKS '!$D$161,"N","Y")</f>
        <v>Y</v>
      </c>
      <c r="S36" s="72" t="str">
        <f>IF(M36&lt;'TEST MARKS '!$D$161,"N","Y")</f>
        <v>Y</v>
      </c>
      <c r="T36" s="72" t="str">
        <f>IF(N36&lt;'TEST MARKS '!$D$161,"N","Y")</f>
        <v>Y</v>
      </c>
      <c r="U36" s="72" t="str">
        <f>IF(O36&lt;'TEST MARKS '!$D$161,"N","Y")</f>
        <v>Y</v>
      </c>
    </row>
    <row r="37" spans="1:21">
      <c r="A37" s="39">
        <f>'TEST MARKS '!A41</f>
        <v>32</v>
      </c>
      <c r="B37" s="39" t="str">
        <f>'TEST MARKS '!B41</f>
        <v>DIVYA B</v>
      </c>
      <c r="C37" s="39" t="str">
        <f>'TEST MARKS '!C41</f>
        <v>1SG15EC032</v>
      </c>
      <c r="D37" s="39">
        <f>'TEST MARKS '!P41</f>
        <v>68</v>
      </c>
      <c r="E37" s="39">
        <f t="shared" ref="E37:I37" si="30">D37</f>
        <v>68</v>
      </c>
      <c r="F37" s="39">
        <f t="shared" si="30"/>
        <v>68</v>
      </c>
      <c r="G37" s="39">
        <f t="shared" si="30"/>
        <v>68</v>
      </c>
      <c r="H37" s="39">
        <f t="shared" si="30"/>
        <v>68</v>
      </c>
      <c r="I37" s="39">
        <f t="shared" si="30"/>
        <v>68</v>
      </c>
      <c r="J37" s="137">
        <f>D37/'TEST MARKS '!$D$163*100</f>
        <v>85</v>
      </c>
      <c r="K37" s="137">
        <f>E37/'TEST MARKS '!$D$163*100</f>
        <v>85</v>
      </c>
      <c r="L37" s="137">
        <f>F37/'TEST MARKS '!$D$163*100</f>
        <v>85</v>
      </c>
      <c r="M37" s="137">
        <f>G37/'TEST MARKS '!$D$163*100</f>
        <v>85</v>
      </c>
      <c r="N37" s="137">
        <f>H37/'TEST MARKS '!$D$163*100</f>
        <v>85</v>
      </c>
      <c r="O37" s="137">
        <f>I37/'TEST MARKS '!$D$163*100</f>
        <v>85</v>
      </c>
      <c r="P37" s="72" t="str">
        <f>IF(J37&lt;'TEST MARKS '!$D$161,"N","Y")</f>
        <v>Y</v>
      </c>
      <c r="Q37" s="72" t="str">
        <f>IF(K37&lt;'TEST MARKS '!$D$161,"N","Y")</f>
        <v>Y</v>
      </c>
      <c r="R37" s="72" t="str">
        <f>IF(L37&lt;'TEST MARKS '!$D$161,"N","Y")</f>
        <v>Y</v>
      </c>
      <c r="S37" s="72" t="str">
        <f>IF(M37&lt;'TEST MARKS '!$D$161,"N","Y")</f>
        <v>Y</v>
      </c>
      <c r="T37" s="72" t="str">
        <f>IF(N37&lt;'TEST MARKS '!$D$161,"N","Y")</f>
        <v>Y</v>
      </c>
      <c r="U37" s="72" t="str">
        <f>IF(O37&lt;'TEST MARKS '!$D$161,"N","Y")</f>
        <v>Y</v>
      </c>
    </row>
    <row r="38" spans="1:21">
      <c r="A38" s="39">
        <f>'TEST MARKS '!A42</f>
        <v>33</v>
      </c>
      <c r="B38" s="39" t="str">
        <f>'TEST MARKS '!B42</f>
        <v>DIVYA R</v>
      </c>
      <c r="C38" s="39" t="str">
        <f>'TEST MARKS '!C42</f>
        <v>1SG15EC033</v>
      </c>
      <c r="D38" s="39">
        <f>'TEST MARKS '!P42</f>
        <v>76</v>
      </c>
      <c r="E38" s="39">
        <f t="shared" ref="E38:I38" si="31">D38</f>
        <v>76</v>
      </c>
      <c r="F38" s="39">
        <f t="shared" si="31"/>
        <v>76</v>
      </c>
      <c r="G38" s="39">
        <f t="shared" si="31"/>
        <v>76</v>
      </c>
      <c r="H38" s="39">
        <f t="shared" si="31"/>
        <v>76</v>
      </c>
      <c r="I38" s="39">
        <f t="shared" si="31"/>
        <v>76</v>
      </c>
      <c r="J38" s="137">
        <f>D38/'TEST MARKS '!$D$163*100</f>
        <v>95</v>
      </c>
      <c r="K38" s="137">
        <f>E38/'TEST MARKS '!$D$163*100</f>
        <v>95</v>
      </c>
      <c r="L38" s="137">
        <f>F38/'TEST MARKS '!$D$163*100</f>
        <v>95</v>
      </c>
      <c r="M38" s="137">
        <f>G38/'TEST MARKS '!$D$163*100</f>
        <v>95</v>
      </c>
      <c r="N38" s="137">
        <f>H38/'TEST MARKS '!$D$163*100</f>
        <v>95</v>
      </c>
      <c r="O38" s="137">
        <f>I38/'TEST MARKS '!$D$163*100</f>
        <v>95</v>
      </c>
      <c r="P38" s="72" t="str">
        <f>IF(J38&lt;'TEST MARKS '!$D$161,"N","Y")</f>
        <v>Y</v>
      </c>
      <c r="Q38" s="72" t="str">
        <f>IF(K38&lt;'TEST MARKS '!$D$161,"N","Y")</f>
        <v>Y</v>
      </c>
      <c r="R38" s="72" t="str">
        <f>IF(L38&lt;'TEST MARKS '!$D$161,"N","Y")</f>
        <v>Y</v>
      </c>
      <c r="S38" s="72" t="str">
        <f>IF(M38&lt;'TEST MARKS '!$D$161,"N","Y")</f>
        <v>Y</v>
      </c>
      <c r="T38" s="72" t="str">
        <f>IF(N38&lt;'TEST MARKS '!$D$161,"N","Y")</f>
        <v>Y</v>
      </c>
      <c r="U38" s="72" t="str">
        <f>IF(O38&lt;'TEST MARKS '!$D$161,"N","Y")</f>
        <v>Y</v>
      </c>
    </row>
    <row r="39" spans="1:21">
      <c r="A39" s="39">
        <f>'TEST MARKS '!A43</f>
        <v>34</v>
      </c>
      <c r="B39" s="39" t="str">
        <f>'TEST MARKS '!B43</f>
        <v>GEETHA  M</v>
      </c>
      <c r="C39" s="39" t="str">
        <f>'TEST MARKS '!C43</f>
        <v>1SG15EC034</v>
      </c>
      <c r="D39" s="39">
        <f>'TEST MARKS '!P43</f>
        <v>76</v>
      </c>
      <c r="E39" s="39">
        <f t="shared" ref="E39:I39" si="32">D39</f>
        <v>76</v>
      </c>
      <c r="F39" s="39">
        <f t="shared" si="32"/>
        <v>76</v>
      </c>
      <c r="G39" s="39">
        <f t="shared" si="32"/>
        <v>76</v>
      </c>
      <c r="H39" s="39">
        <f t="shared" si="32"/>
        <v>76</v>
      </c>
      <c r="I39" s="39">
        <f t="shared" si="32"/>
        <v>76</v>
      </c>
      <c r="J39" s="137">
        <f>D39/'TEST MARKS '!$D$163*100</f>
        <v>95</v>
      </c>
      <c r="K39" s="137">
        <f>E39/'TEST MARKS '!$D$163*100</f>
        <v>95</v>
      </c>
      <c r="L39" s="137">
        <f>F39/'TEST MARKS '!$D$163*100</f>
        <v>95</v>
      </c>
      <c r="M39" s="137">
        <f>G39/'TEST MARKS '!$D$163*100</f>
        <v>95</v>
      </c>
      <c r="N39" s="137">
        <f>H39/'TEST MARKS '!$D$163*100</f>
        <v>95</v>
      </c>
      <c r="O39" s="137">
        <f>I39/'TEST MARKS '!$D$163*100</f>
        <v>95</v>
      </c>
      <c r="P39" s="72" t="str">
        <f>IF(J39&lt;'TEST MARKS '!$D$161,"N","Y")</f>
        <v>Y</v>
      </c>
      <c r="Q39" s="72" t="str">
        <f>IF(K39&lt;'TEST MARKS '!$D$161,"N","Y")</f>
        <v>Y</v>
      </c>
      <c r="R39" s="72" t="str">
        <f>IF(L39&lt;'TEST MARKS '!$D$161,"N","Y")</f>
        <v>Y</v>
      </c>
      <c r="S39" s="72" t="str">
        <f>IF(M39&lt;'TEST MARKS '!$D$161,"N","Y")</f>
        <v>Y</v>
      </c>
      <c r="T39" s="72" t="str">
        <f>IF(N39&lt;'TEST MARKS '!$D$161,"N","Y")</f>
        <v>Y</v>
      </c>
      <c r="U39" s="72" t="str">
        <f>IF(O39&lt;'TEST MARKS '!$D$161,"N","Y")</f>
        <v>Y</v>
      </c>
    </row>
    <row r="40" spans="1:21">
      <c r="A40" s="39">
        <f>'TEST MARKS '!A44</f>
        <v>35</v>
      </c>
      <c r="B40" s="39" t="str">
        <f>'TEST MARKS '!B44</f>
        <v>GIRISH S</v>
      </c>
      <c r="C40" s="39" t="str">
        <f>'TEST MARKS '!C44</f>
        <v>1SG15EC035</v>
      </c>
      <c r="D40" s="39">
        <f>'TEST MARKS '!P44</f>
        <v>76</v>
      </c>
      <c r="E40" s="39">
        <f t="shared" ref="E40:I40" si="33">D40</f>
        <v>76</v>
      </c>
      <c r="F40" s="39">
        <f t="shared" si="33"/>
        <v>76</v>
      </c>
      <c r="G40" s="39">
        <f t="shared" si="33"/>
        <v>76</v>
      </c>
      <c r="H40" s="39">
        <f t="shared" si="33"/>
        <v>76</v>
      </c>
      <c r="I40" s="39">
        <f t="shared" si="33"/>
        <v>76</v>
      </c>
      <c r="J40" s="137">
        <f>D40/'TEST MARKS '!$D$163*100</f>
        <v>95</v>
      </c>
      <c r="K40" s="137">
        <f>E40/'TEST MARKS '!$D$163*100</f>
        <v>95</v>
      </c>
      <c r="L40" s="137">
        <f>F40/'TEST MARKS '!$D$163*100</f>
        <v>95</v>
      </c>
      <c r="M40" s="137">
        <f>G40/'TEST MARKS '!$D$163*100</f>
        <v>95</v>
      </c>
      <c r="N40" s="137">
        <f>H40/'TEST MARKS '!$D$163*100</f>
        <v>95</v>
      </c>
      <c r="O40" s="137">
        <f>I40/'TEST MARKS '!$D$163*100</f>
        <v>95</v>
      </c>
      <c r="P40" s="72" t="str">
        <f>IF(J40&lt;'TEST MARKS '!$D$161,"N","Y")</f>
        <v>Y</v>
      </c>
      <c r="Q40" s="72" t="str">
        <f>IF(K40&lt;'TEST MARKS '!$D$161,"N","Y")</f>
        <v>Y</v>
      </c>
      <c r="R40" s="72" t="str">
        <f>IF(L40&lt;'TEST MARKS '!$D$161,"N","Y")</f>
        <v>Y</v>
      </c>
      <c r="S40" s="72" t="str">
        <f>IF(M40&lt;'TEST MARKS '!$D$161,"N","Y")</f>
        <v>Y</v>
      </c>
      <c r="T40" s="72" t="str">
        <f>IF(N40&lt;'TEST MARKS '!$D$161,"N","Y")</f>
        <v>Y</v>
      </c>
      <c r="U40" s="72" t="str">
        <f>IF(O40&lt;'TEST MARKS '!$D$161,"N","Y")</f>
        <v>Y</v>
      </c>
    </row>
    <row r="41" spans="1:21">
      <c r="A41" s="39">
        <f>'TEST MARKS '!A45</f>
        <v>36</v>
      </c>
      <c r="B41" s="39" t="str">
        <f>'TEST MARKS '!B45</f>
        <v>GOUTHAM M</v>
      </c>
      <c r="C41" s="39" t="str">
        <f>'TEST MARKS '!C45</f>
        <v>1SG15EC036</v>
      </c>
      <c r="D41" s="39">
        <f>'TEST MARKS '!P45</f>
        <v>68</v>
      </c>
      <c r="E41" s="39">
        <f t="shared" ref="E41:I41" si="34">D41</f>
        <v>68</v>
      </c>
      <c r="F41" s="39">
        <f t="shared" si="34"/>
        <v>68</v>
      </c>
      <c r="G41" s="39">
        <f t="shared" si="34"/>
        <v>68</v>
      </c>
      <c r="H41" s="39">
        <f t="shared" si="34"/>
        <v>68</v>
      </c>
      <c r="I41" s="39">
        <f t="shared" si="34"/>
        <v>68</v>
      </c>
      <c r="J41" s="137">
        <f>D41/'TEST MARKS '!$D$163*100</f>
        <v>85</v>
      </c>
      <c r="K41" s="137">
        <f>E41/'TEST MARKS '!$D$163*100</f>
        <v>85</v>
      </c>
      <c r="L41" s="137">
        <f>F41/'TEST MARKS '!$D$163*100</f>
        <v>85</v>
      </c>
      <c r="M41" s="137">
        <f>G41/'TEST MARKS '!$D$163*100</f>
        <v>85</v>
      </c>
      <c r="N41" s="137">
        <f>H41/'TEST MARKS '!$D$163*100</f>
        <v>85</v>
      </c>
      <c r="O41" s="137">
        <f>I41/'TEST MARKS '!$D$163*100</f>
        <v>85</v>
      </c>
      <c r="P41" s="72" t="str">
        <f>IF(J41&lt;'TEST MARKS '!$D$161,"N","Y")</f>
        <v>Y</v>
      </c>
      <c r="Q41" s="72" t="str">
        <f>IF(K41&lt;'TEST MARKS '!$D$161,"N","Y")</f>
        <v>Y</v>
      </c>
      <c r="R41" s="72" t="str">
        <f>IF(L41&lt;'TEST MARKS '!$D$161,"N","Y")</f>
        <v>Y</v>
      </c>
      <c r="S41" s="72" t="str">
        <f>IF(M41&lt;'TEST MARKS '!$D$161,"N","Y")</f>
        <v>Y</v>
      </c>
      <c r="T41" s="72" t="str">
        <f>IF(N41&lt;'TEST MARKS '!$D$161,"N","Y")</f>
        <v>Y</v>
      </c>
      <c r="U41" s="72" t="str">
        <f>IF(O41&lt;'TEST MARKS '!$D$161,"N","Y")</f>
        <v>Y</v>
      </c>
    </row>
    <row r="42" spans="1:21">
      <c r="A42" s="39">
        <f>'TEST MARKS '!A46</f>
        <v>37</v>
      </c>
      <c r="B42" s="39" t="str">
        <f>'TEST MARKS '!B46</f>
        <v>HARISH C</v>
      </c>
      <c r="C42" s="39" t="str">
        <f>'TEST MARKS '!C46</f>
        <v>1SG15EC037</v>
      </c>
      <c r="D42" s="39">
        <f>'TEST MARKS '!P46</f>
        <v>76</v>
      </c>
      <c r="E42" s="39">
        <f t="shared" ref="E42:I42" si="35">D42</f>
        <v>76</v>
      </c>
      <c r="F42" s="39">
        <f t="shared" si="35"/>
        <v>76</v>
      </c>
      <c r="G42" s="39">
        <f t="shared" si="35"/>
        <v>76</v>
      </c>
      <c r="H42" s="39">
        <f t="shared" si="35"/>
        <v>76</v>
      </c>
      <c r="I42" s="39">
        <f t="shared" si="35"/>
        <v>76</v>
      </c>
      <c r="J42" s="137">
        <f>D42/'TEST MARKS '!$D$163*100</f>
        <v>95</v>
      </c>
      <c r="K42" s="137">
        <f>E42/'TEST MARKS '!$D$163*100</f>
        <v>95</v>
      </c>
      <c r="L42" s="137">
        <f>F42/'TEST MARKS '!$D$163*100</f>
        <v>95</v>
      </c>
      <c r="M42" s="137">
        <f>G42/'TEST MARKS '!$D$163*100</f>
        <v>95</v>
      </c>
      <c r="N42" s="137">
        <f>H42/'TEST MARKS '!$D$163*100</f>
        <v>95</v>
      </c>
      <c r="O42" s="137">
        <f>I42/'TEST MARKS '!$D$163*100</f>
        <v>95</v>
      </c>
      <c r="P42" s="72" t="str">
        <f>IF(J42&lt;'TEST MARKS '!$D$161,"N","Y")</f>
        <v>Y</v>
      </c>
      <c r="Q42" s="72" t="str">
        <f>IF(K42&lt;'TEST MARKS '!$D$161,"N","Y")</f>
        <v>Y</v>
      </c>
      <c r="R42" s="72" t="str">
        <f>IF(L42&lt;'TEST MARKS '!$D$161,"N","Y")</f>
        <v>Y</v>
      </c>
      <c r="S42" s="72" t="str">
        <f>IF(M42&lt;'TEST MARKS '!$D$161,"N","Y")</f>
        <v>Y</v>
      </c>
      <c r="T42" s="72" t="str">
        <f>IF(N42&lt;'TEST MARKS '!$D$161,"N","Y")</f>
        <v>Y</v>
      </c>
      <c r="U42" s="72" t="str">
        <f>IF(O42&lt;'TEST MARKS '!$D$161,"N","Y")</f>
        <v>Y</v>
      </c>
    </row>
    <row r="43" spans="1:21">
      <c r="A43" s="39">
        <f>'TEST MARKS '!A47</f>
        <v>38</v>
      </c>
      <c r="B43" s="39" t="str">
        <f>'TEST MARKS '!B47</f>
        <v>HARSHA K B</v>
      </c>
      <c r="C43" s="39" t="str">
        <f>'TEST MARKS '!C47</f>
        <v>1SG15EC038</v>
      </c>
      <c r="D43" s="39">
        <f>'TEST MARKS '!P47</f>
        <v>76</v>
      </c>
      <c r="E43" s="39">
        <f t="shared" ref="E43:I43" si="36">D43</f>
        <v>76</v>
      </c>
      <c r="F43" s="39">
        <f t="shared" si="36"/>
        <v>76</v>
      </c>
      <c r="G43" s="39">
        <f t="shared" si="36"/>
        <v>76</v>
      </c>
      <c r="H43" s="39">
        <f t="shared" si="36"/>
        <v>76</v>
      </c>
      <c r="I43" s="39">
        <f t="shared" si="36"/>
        <v>76</v>
      </c>
      <c r="J43" s="137">
        <f>D43/'TEST MARKS '!$D$163*100</f>
        <v>95</v>
      </c>
      <c r="K43" s="137">
        <f>E43/'TEST MARKS '!$D$163*100</f>
        <v>95</v>
      </c>
      <c r="L43" s="137">
        <f>F43/'TEST MARKS '!$D$163*100</f>
        <v>95</v>
      </c>
      <c r="M43" s="137">
        <f>G43/'TEST MARKS '!$D$163*100</f>
        <v>95</v>
      </c>
      <c r="N43" s="137">
        <f>H43/'TEST MARKS '!$D$163*100</f>
        <v>95</v>
      </c>
      <c r="O43" s="137">
        <f>I43/'TEST MARKS '!$D$163*100</f>
        <v>95</v>
      </c>
      <c r="P43" s="72" t="str">
        <f>IF(J43&lt;'TEST MARKS '!$D$161,"N","Y")</f>
        <v>Y</v>
      </c>
      <c r="Q43" s="72" t="str">
        <f>IF(K43&lt;'TEST MARKS '!$D$161,"N","Y")</f>
        <v>Y</v>
      </c>
      <c r="R43" s="72" t="str">
        <f>IF(L43&lt;'TEST MARKS '!$D$161,"N","Y")</f>
        <v>Y</v>
      </c>
      <c r="S43" s="72" t="str">
        <f>IF(M43&lt;'TEST MARKS '!$D$161,"N","Y")</f>
        <v>Y</v>
      </c>
      <c r="T43" s="72" t="str">
        <f>IF(N43&lt;'TEST MARKS '!$D$161,"N","Y")</f>
        <v>Y</v>
      </c>
      <c r="U43" s="72" t="str">
        <f>IF(O43&lt;'TEST MARKS '!$D$161,"N","Y")</f>
        <v>Y</v>
      </c>
    </row>
    <row r="44" spans="1:21">
      <c r="A44" s="39">
        <f>'TEST MARKS '!A48</f>
        <v>39</v>
      </c>
      <c r="B44" s="39" t="str">
        <f>'TEST MARKS '!B48</f>
        <v>HARSHITHA L</v>
      </c>
      <c r="C44" s="39" t="str">
        <f>'TEST MARKS '!C48</f>
        <v>1SG15EC039</v>
      </c>
      <c r="D44" s="39">
        <f>'TEST MARKS '!P48</f>
        <v>76</v>
      </c>
      <c r="E44" s="39">
        <f t="shared" ref="E44:I44" si="37">D44</f>
        <v>76</v>
      </c>
      <c r="F44" s="39">
        <f t="shared" si="37"/>
        <v>76</v>
      </c>
      <c r="G44" s="39">
        <f t="shared" si="37"/>
        <v>76</v>
      </c>
      <c r="H44" s="39">
        <f t="shared" si="37"/>
        <v>76</v>
      </c>
      <c r="I44" s="39">
        <f t="shared" si="37"/>
        <v>76</v>
      </c>
      <c r="J44" s="137">
        <f>D44/'TEST MARKS '!$D$163*100</f>
        <v>95</v>
      </c>
      <c r="K44" s="137">
        <f>E44/'TEST MARKS '!$D$163*100</f>
        <v>95</v>
      </c>
      <c r="L44" s="137">
        <f>F44/'TEST MARKS '!$D$163*100</f>
        <v>95</v>
      </c>
      <c r="M44" s="137">
        <f>G44/'TEST MARKS '!$D$163*100</f>
        <v>95</v>
      </c>
      <c r="N44" s="137">
        <f>H44/'TEST MARKS '!$D$163*100</f>
        <v>95</v>
      </c>
      <c r="O44" s="137">
        <f>I44/'TEST MARKS '!$D$163*100</f>
        <v>95</v>
      </c>
      <c r="P44" s="72" t="str">
        <f>IF(J44&lt;'TEST MARKS '!$D$161,"N","Y")</f>
        <v>Y</v>
      </c>
      <c r="Q44" s="72" t="str">
        <f>IF(K44&lt;'TEST MARKS '!$D$161,"N","Y")</f>
        <v>Y</v>
      </c>
      <c r="R44" s="72" t="str">
        <f>IF(L44&lt;'TEST MARKS '!$D$161,"N","Y")</f>
        <v>Y</v>
      </c>
      <c r="S44" s="72" t="str">
        <f>IF(M44&lt;'TEST MARKS '!$D$161,"N","Y")</f>
        <v>Y</v>
      </c>
      <c r="T44" s="72" t="str">
        <f>IF(N44&lt;'TEST MARKS '!$D$161,"N","Y")</f>
        <v>Y</v>
      </c>
      <c r="U44" s="72" t="str">
        <f>IF(O44&lt;'TEST MARKS '!$D$161,"N","Y")</f>
        <v>Y</v>
      </c>
    </row>
    <row r="45" spans="1:21">
      <c r="A45" s="39">
        <f>'TEST MARKS '!A49</f>
        <v>40</v>
      </c>
      <c r="B45" s="39" t="str">
        <f>'TEST MARKS '!B49</f>
        <v>HIMANSHU SHEKHAR</v>
      </c>
      <c r="C45" s="39" t="str">
        <f>'TEST MARKS '!C49</f>
        <v>1SG15EC040</v>
      </c>
      <c r="D45" s="39">
        <f>'TEST MARKS '!P49</f>
        <v>60</v>
      </c>
      <c r="E45" s="39">
        <f t="shared" ref="E45:I45" si="38">D45</f>
        <v>60</v>
      </c>
      <c r="F45" s="39">
        <f t="shared" si="38"/>
        <v>60</v>
      </c>
      <c r="G45" s="39">
        <f t="shared" si="38"/>
        <v>60</v>
      </c>
      <c r="H45" s="39">
        <f t="shared" si="38"/>
        <v>60</v>
      </c>
      <c r="I45" s="39">
        <f t="shared" si="38"/>
        <v>60</v>
      </c>
      <c r="J45" s="137">
        <f>D45/'TEST MARKS '!$D$163*100</f>
        <v>75</v>
      </c>
      <c r="K45" s="137">
        <f>E45/'TEST MARKS '!$D$163*100</f>
        <v>75</v>
      </c>
      <c r="L45" s="137">
        <f>F45/'TEST MARKS '!$D$163*100</f>
        <v>75</v>
      </c>
      <c r="M45" s="137">
        <f>G45/'TEST MARKS '!$D$163*100</f>
        <v>75</v>
      </c>
      <c r="N45" s="137">
        <f>H45/'TEST MARKS '!$D$163*100</f>
        <v>75</v>
      </c>
      <c r="O45" s="137">
        <f>I45/'TEST MARKS '!$D$163*100</f>
        <v>75</v>
      </c>
      <c r="P45" s="72" t="str">
        <f>IF(J45&lt;'TEST MARKS '!$D$161,"N","Y")</f>
        <v>Y</v>
      </c>
      <c r="Q45" s="72" t="str">
        <f>IF(K45&lt;'TEST MARKS '!$D$161,"N","Y")</f>
        <v>Y</v>
      </c>
      <c r="R45" s="72" t="str">
        <f>IF(L45&lt;'TEST MARKS '!$D$161,"N","Y")</f>
        <v>Y</v>
      </c>
      <c r="S45" s="72" t="str">
        <f>IF(M45&lt;'TEST MARKS '!$D$161,"N","Y")</f>
        <v>Y</v>
      </c>
      <c r="T45" s="72" t="str">
        <f>IF(N45&lt;'TEST MARKS '!$D$161,"N","Y")</f>
        <v>Y</v>
      </c>
      <c r="U45" s="72" t="str">
        <f>IF(O45&lt;'TEST MARKS '!$D$161,"N","Y")</f>
        <v>Y</v>
      </c>
    </row>
    <row r="46" spans="1:21">
      <c r="A46" s="39">
        <f>'TEST MARKS '!A50</f>
        <v>41</v>
      </c>
      <c r="B46" s="39" t="str">
        <f>'TEST MARKS '!B50</f>
        <v>HIMANSHU TIWARI</v>
      </c>
      <c r="C46" s="39" t="str">
        <f>'TEST MARKS '!C50</f>
        <v>1SG15EC041</v>
      </c>
      <c r="D46" s="39">
        <f>'TEST MARKS '!P50</f>
        <v>76</v>
      </c>
      <c r="E46" s="39">
        <f t="shared" ref="E46:I46" si="39">D46</f>
        <v>76</v>
      </c>
      <c r="F46" s="39">
        <f t="shared" si="39"/>
        <v>76</v>
      </c>
      <c r="G46" s="39">
        <f t="shared" si="39"/>
        <v>76</v>
      </c>
      <c r="H46" s="39">
        <f t="shared" si="39"/>
        <v>76</v>
      </c>
      <c r="I46" s="39">
        <f t="shared" si="39"/>
        <v>76</v>
      </c>
      <c r="J46" s="137">
        <f>D46/'TEST MARKS '!$D$163*100</f>
        <v>95</v>
      </c>
      <c r="K46" s="137">
        <f>E46/'TEST MARKS '!$D$163*100</f>
        <v>95</v>
      </c>
      <c r="L46" s="137">
        <f>F46/'TEST MARKS '!$D$163*100</f>
        <v>95</v>
      </c>
      <c r="M46" s="137">
        <f>G46/'TEST MARKS '!$D$163*100</f>
        <v>95</v>
      </c>
      <c r="N46" s="137">
        <f>H46/'TEST MARKS '!$D$163*100</f>
        <v>95</v>
      </c>
      <c r="O46" s="137">
        <f>I46/'TEST MARKS '!$D$163*100</f>
        <v>95</v>
      </c>
      <c r="P46" s="72" t="str">
        <f>IF(J46&lt;'TEST MARKS '!$D$161,"N","Y")</f>
        <v>Y</v>
      </c>
      <c r="Q46" s="72" t="str">
        <f>IF(K46&lt;'TEST MARKS '!$D$161,"N","Y")</f>
        <v>Y</v>
      </c>
      <c r="R46" s="72" t="str">
        <f>IF(L46&lt;'TEST MARKS '!$D$161,"N","Y")</f>
        <v>Y</v>
      </c>
      <c r="S46" s="72" t="str">
        <f>IF(M46&lt;'TEST MARKS '!$D$161,"N","Y")</f>
        <v>Y</v>
      </c>
      <c r="T46" s="72" t="str">
        <f>IF(N46&lt;'TEST MARKS '!$D$161,"N","Y")</f>
        <v>Y</v>
      </c>
      <c r="U46" s="72" t="str">
        <f>IF(O46&lt;'TEST MARKS '!$D$161,"N","Y")</f>
        <v>Y</v>
      </c>
    </row>
    <row r="47" spans="1:21">
      <c r="A47" s="39">
        <f>'TEST MARKS '!A51</f>
        <v>42</v>
      </c>
      <c r="B47" s="39" t="str">
        <f>'TEST MARKS '!B51</f>
        <v>AKSHAYA K</v>
      </c>
      <c r="C47" s="39" t="str">
        <f>'TEST MARKS '!C51</f>
        <v>1SG15EC042</v>
      </c>
      <c r="D47" s="39">
        <f>'TEST MARKS '!P51</f>
        <v>60</v>
      </c>
      <c r="E47" s="39">
        <f t="shared" ref="E47:I47" si="40">D47</f>
        <v>60</v>
      </c>
      <c r="F47" s="39">
        <f t="shared" si="40"/>
        <v>60</v>
      </c>
      <c r="G47" s="39">
        <f t="shared" si="40"/>
        <v>60</v>
      </c>
      <c r="H47" s="39">
        <f t="shared" si="40"/>
        <v>60</v>
      </c>
      <c r="I47" s="39">
        <f t="shared" si="40"/>
        <v>60</v>
      </c>
      <c r="J47" s="137">
        <f>D47/'TEST MARKS '!$D$163*100</f>
        <v>75</v>
      </c>
      <c r="K47" s="137">
        <f>E47/'TEST MARKS '!$D$163*100</f>
        <v>75</v>
      </c>
      <c r="L47" s="137">
        <f>F47/'TEST MARKS '!$D$163*100</f>
        <v>75</v>
      </c>
      <c r="M47" s="137">
        <f>G47/'TEST MARKS '!$D$163*100</f>
        <v>75</v>
      </c>
      <c r="N47" s="137">
        <f>H47/'TEST MARKS '!$D$163*100</f>
        <v>75</v>
      </c>
      <c r="O47" s="137">
        <f>I47/'TEST MARKS '!$D$163*100</f>
        <v>75</v>
      </c>
      <c r="P47" s="72" t="str">
        <f>IF(J47&lt;'TEST MARKS '!$D$161,"N","Y")</f>
        <v>Y</v>
      </c>
      <c r="Q47" s="72" t="str">
        <f>IF(K47&lt;'TEST MARKS '!$D$161,"N","Y")</f>
        <v>Y</v>
      </c>
      <c r="R47" s="72" t="str">
        <f>IF(L47&lt;'TEST MARKS '!$D$161,"N","Y")</f>
        <v>Y</v>
      </c>
      <c r="S47" s="72" t="str">
        <f>IF(M47&lt;'TEST MARKS '!$D$161,"N","Y")</f>
        <v>Y</v>
      </c>
      <c r="T47" s="72" t="str">
        <f>IF(N47&lt;'TEST MARKS '!$D$161,"N","Y")</f>
        <v>Y</v>
      </c>
      <c r="U47" s="72" t="str">
        <f>IF(O47&lt;'TEST MARKS '!$D$161,"N","Y")</f>
        <v>Y</v>
      </c>
    </row>
    <row r="48" spans="1:21">
      <c r="A48" s="39">
        <f>'TEST MARKS '!A52</f>
        <v>43</v>
      </c>
      <c r="B48" s="39" t="str">
        <f>'TEST MARKS '!B52</f>
        <v>KANAKA LAKSHMI A</v>
      </c>
      <c r="C48" s="39" t="str">
        <f>'TEST MARKS '!C52</f>
        <v>1SG15EC043</v>
      </c>
      <c r="D48" s="39">
        <f>'TEST MARKS '!P52</f>
        <v>68</v>
      </c>
      <c r="E48" s="39">
        <f t="shared" ref="E48:I48" si="41">D48</f>
        <v>68</v>
      </c>
      <c r="F48" s="39">
        <f t="shared" si="41"/>
        <v>68</v>
      </c>
      <c r="G48" s="39">
        <f t="shared" si="41"/>
        <v>68</v>
      </c>
      <c r="H48" s="39">
        <f t="shared" si="41"/>
        <v>68</v>
      </c>
      <c r="I48" s="39">
        <f t="shared" si="41"/>
        <v>68</v>
      </c>
      <c r="J48" s="137">
        <f>D48/'TEST MARKS '!$D$163*100</f>
        <v>85</v>
      </c>
      <c r="K48" s="137">
        <f>E48/'TEST MARKS '!$D$163*100</f>
        <v>85</v>
      </c>
      <c r="L48" s="137">
        <f>F48/'TEST MARKS '!$D$163*100</f>
        <v>85</v>
      </c>
      <c r="M48" s="137">
        <f>G48/'TEST MARKS '!$D$163*100</f>
        <v>85</v>
      </c>
      <c r="N48" s="137">
        <f>H48/'TEST MARKS '!$D$163*100</f>
        <v>85</v>
      </c>
      <c r="O48" s="137">
        <f>I48/'TEST MARKS '!$D$163*100</f>
        <v>85</v>
      </c>
      <c r="P48" s="72" t="str">
        <f>IF(J48&lt;'TEST MARKS '!$D$161,"N","Y")</f>
        <v>Y</v>
      </c>
      <c r="Q48" s="72" t="str">
        <f>IF(K48&lt;'TEST MARKS '!$D$161,"N","Y")</f>
        <v>Y</v>
      </c>
      <c r="R48" s="72" t="str">
        <f>IF(L48&lt;'TEST MARKS '!$D$161,"N","Y")</f>
        <v>Y</v>
      </c>
      <c r="S48" s="72" t="str">
        <f>IF(M48&lt;'TEST MARKS '!$D$161,"N","Y")</f>
        <v>Y</v>
      </c>
      <c r="T48" s="72" t="str">
        <f>IF(N48&lt;'TEST MARKS '!$D$161,"N","Y")</f>
        <v>Y</v>
      </c>
      <c r="U48" s="72" t="str">
        <f>IF(O48&lt;'TEST MARKS '!$D$161,"N","Y")</f>
        <v>Y</v>
      </c>
    </row>
    <row r="49" spans="1:21">
      <c r="A49" s="39">
        <f>'TEST MARKS '!A53</f>
        <v>44</v>
      </c>
      <c r="B49" s="39" t="str">
        <f>'TEST MARKS '!B53</f>
        <v>KANNIKA HEGDE</v>
      </c>
      <c r="C49" s="39" t="str">
        <f>'TEST MARKS '!C53</f>
        <v>1SG15EC044</v>
      </c>
      <c r="D49" s="39">
        <f>'TEST MARKS '!P53</f>
        <v>68</v>
      </c>
      <c r="E49" s="39">
        <f t="shared" ref="E49:I49" si="42">D49</f>
        <v>68</v>
      </c>
      <c r="F49" s="39">
        <f t="shared" si="42"/>
        <v>68</v>
      </c>
      <c r="G49" s="39">
        <f t="shared" si="42"/>
        <v>68</v>
      </c>
      <c r="H49" s="39">
        <f t="shared" si="42"/>
        <v>68</v>
      </c>
      <c r="I49" s="39">
        <f t="shared" si="42"/>
        <v>68</v>
      </c>
      <c r="J49" s="137">
        <f>D49/'TEST MARKS '!$D$163*100</f>
        <v>85</v>
      </c>
      <c r="K49" s="137">
        <f>E49/'TEST MARKS '!$D$163*100</f>
        <v>85</v>
      </c>
      <c r="L49" s="137">
        <f>F49/'TEST MARKS '!$D$163*100</f>
        <v>85</v>
      </c>
      <c r="M49" s="137">
        <f>G49/'TEST MARKS '!$D$163*100</f>
        <v>85</v>
      </c>
      <c r="N49" s="137">
        <f>H49/'TEST MARKS '!$D$163*100</f>
        <v>85</v>
      </c>
      <c r="O49" s="137">
        <f>I49/'TEST MARKS '!$D$163*100</f>
        <v>85</v>
      </c>
      <c r="P49" s="72" t="str">
        <f>IF(J49&lt;'TEST MARKS '!$D$161,"N","Y")</f>
        <v>Y</v>
      </c>
      <c r="Q49" s="72" t="str">
        <f>IF(K49&lt;'TEST MARKS '!$D$161,"N","Y")</f>
        <v>Y</v>
      </c>
      <c r="R49" s="72" t="str">
        <f>IF(L49&lt;'TEST MARKS '!$D$161,"N","Y")</f>
        <v>Y</v>
      </c>
      <c r="S49" s="72" t="str">
        <f>IF(M49&lt;'TEST MARKS '!$D$161,"N","Y")</f>
        <v>Y</v>
      </c>
      <c r="T49" s="72" t="str">
        <f>IF(N49&lt;'TEST MARKS '!$D$161,"N","Y")</f>
        <v>Y</v>
      </c>
      <c r="U49" s="72" t="str">
        <f>IF(O49&lt;'TEST MARKS '!$D$161,"N","Y")</f>
        <v>Y</v>
      </c>
    </row>
    <row r="50" spans="1:21">
      <c r="A50" s="39">
        <f>'TEST MARKS '!A54</f>
        <v>45</v>
      </c>
      <c r="B50" s="39" t="str">
        <f>'TEST MARKS '!B54</f>
        <v>KARTHIK K</v>
      </c>
      <c r="C50" s="39" t="str">
        <f>'TEST MARKS '!C54</f>
        <v>1SG15EC045</v>
      </c>
      <c r="D50" s="39">
        <f>'TEST MARKS '!P54</f>
        <v>76</v>
      </c>
      <c r="E50" s="39">
        <f t="shared" ref="E50:I50" si="43">D50</f>
        <v>76</v>
      </c>
      <c r="F50" s="39">
        <f t="shared" si="43"/>
        <v>76</v>
      </c>
      <c r="G50" s="39">
        <f t="shared" si="43"/>
        <v>76</v>
      </c>
      <c r="H50" s="39">
        <f t="shared" si="43"/>
        <v>76</v>
      </c>
      <c r="I50" s="39">
        <f t="shared" si="43"/>
        <v>76</v>
      </c>
      <c r="J50" s="137">
        <f>D50/'TEST MARKS '!$D$163*100</f>
        <v>95</v>
      </c>
      <c r="K50" s="137">
        <f>E50/'TEST MARKS '!$D$163*100</f>
        <v>95</v>
      </c>
      <c r="L50" s="137">
        <f>F50/'TEST MARKS '!$D$163*100</f>
        <v>95</v>
      </c>
      <c r="M50" s="137">
        <f>G50/'TEST MARKS '!$D$163*100</f>
        <v>95</v>
      </c>
      <c r="N50" s="137">
        <f>H50/'TEST MARKS '!$D$163*100</f>
        <v>95</v>
      </c>
      <c r="O50" s="137">
        <f>I50/'TEST MARKS '!$D$163*100</f>
        <v>95</v>
      </c>
      <c r="P50" s="72" t="str">
        <f>IF(J50&lt;'TEST MARKS '!$D$161,"N","Y")</f>
        <v>Y</v>
      </c>
      <c r="Q50" s="72" t="str">
        <f>IF(K50&lt;'TEST MARKS '!$D$161,"N","Y")</f>
        <v>Y</v>
      </c>
      <c r="R50" s="72" t="str">
        <f>IF(L50&lt;'TEST MARKS '!$D$161,"N","Y")</f>
        <v>Y</v>
      </c>
      <c r="S50" s="72" t="str">
        <f>IF(M50&lt;'TEST MARKS '!$D$161,"N","Y")</f>
        <v>Y</v>
      </c>
      <c r="T50" s="72" t="str">
        <f>IF(N50&lt;'TEST MARKS '!$D$161,"N","Y")</f>
        <v>Y</v>
      </c>
      <c r="U50" s="72" t="str">
        <f>IF(O50&lt;'TEST MARKS '!$D$161,"N","Y")</f>
        <v>Y</v>
      </c>
    </row>
    <row r="51" spans="1:21">
      <c r="A51" s="39">
        <f>'TEST MARKS '!A55</f>
        <v>46</v>
      </c>
      <c r="B51" s="39" t="str">
        <f>'TEST MARKS '!B55</f>
        <v>KAVYASHREE G S</v>
      </c>
      <c r="C51" s="39" t="str">
        <f>'TEST MARKS '!C55</f>
        <v>1SG15EC046</v>
      </c>
      <c r="D51" s="39">
        <f>'TEST MARKS '!P55</f>
        <v>76</v>
      </c>
      <c r="E51" s="39">
        <f t="shared" ref="E51:I51" si="44">D51</f>
        <v>76</v>
      </c>
      <c r="F51" s="39">
        <f t="shared" si="44"/>
        <v>76</v>
      </c>
      <c r="G51" s="39">
        <f t="shared" si="44"/>
        <v>76</v>
      </c>
      <c r="H51" s="39">
        <f t="shared" si="44"/>
        <v>76</v>
      </c>
      <c r="I51" s="39">
        <f t="shared" si="44"/>
        <v>76</v>
      </c>
      <c r="J51" s="137">
        <f>D51/'TEST MARKS '!$D$163*100</f>
        <v>95</v>
      </c>
      <c r="K51" s="137">
        <f>E51/'TEST MARKS '!$D$163*100</f>
        <v>95</v>
      </c>
      <c r="L51" s="137">
        <f>F51/'TEST MARKS '!$D$163*100</f>
        <v>95</v>
      </c>
      <c r="M51" s="137">
        <f>G51/'TEST MARKS '!$D$163*100</f>
        <v>95</v>
      </c>
      <c r="N51" s="137">
        <f>H51/'TEST MARKS '!$D$163*100</f>
        <v>95</v>
      </c>
      <c r="O51" s="137">
        <f>I51/'TEST MARKS '!$D$163*100</f>
        <v>95</v>
      </c>
      <c r="P51" s="72" t="str">
        <f>IF(J51&lt;'TEST MARKS '!$D$161,"N","Y")</f>
        <v>Y</v>
      </c>
      <c r="Q51" s="72" t="str">
        <f>IF(K51&lt;'TEST MARKS '!$D$161,"N","Y")</f>
        <v>Y</v>
      </c>
      <c r="R51" s="72" t="str">
        <f>IF(L51&lt;'TEST MARKS '!$D$161,"N","Y")</f>
        <v>Y</v>
      </c>
      <c r="S51" s="72" t="str">
        <f>IF(M51&lt;'TEST MARKS '!$D$161,"N","Y")</f>
        <v>Y</v>
      </c>
      <c r="T51" s="72" t="str">
        <f>IF(N51&lt;'TEST MARKS '!$D$161,"N","Y")</f>
        <v>Y</v>
      </c>
      <c r="U51" s="72" t="str">
        <f>IF(O51&lt;'TEST MARKS '!$D$161,"N","Y")</f>
        <v>Y</v>
      </c>
    </row>
    <row r="52" spans="1:21" s="8" customFormat="1">
      <c r="A52" s="39">
        <f>'TEST MARKS '!A56</f>
        <v>47</v>
      </c>
      <c r="B52" s="39" t="str">
        <f>'TEST MARKS '!B56</f>
        <v>KIRAN R</v>
      </c>
      <c r="C52" s="39" t="str">
        <f>'TEST MARKS '!C56</f>
        <v>1SG15EC047</v>
      </c>
      <c r="D52" s="39">
        <f>'TEST MARKS '!P56</f>
        <v>76</v>
      </c>
      <c r="E52" s="39">
        <f t="shared" ref="E52:I52" si="45">D52</f>
        <v>76</v>
      </c>
      <c r="F52" s="39">
        <f t="shared" si="45"/>
        <v>76</v>
      </c>
      <c r="G52" s="39">
        <f t="shared" si="45"/>
        <v>76</v>
      </c>
      <c r="H52" s="39">
        <f t="shared" si="45"/>
        <v>76</v>
      </c>
      <c r="I52" s="39">
        <f t="shared" si="45"/>
        <v>76</v>
      </c>
      <c r="J52" s="137">
        <f>D52/'TEST MARKS '!$D$163*100</f>
        <v>95</v>
      </c>
      <c r="K52" s="137">
        <f>E52/'TEST MARKS '!$D$163*100</f>
        <v>95</v>
      </c>
      <c r="L52" s="137">
        <f>F52/'TEST MARKS '!$D$163*100</f>
        <v>95</v>
      </c>
      <c r="M52" s="137">
        <f>G52/'TEST MARKS '!$D$163*100</f>
        <v>95</v>
      </c>
      <c r="N52" s="137">
        <f>H52/'TEST MARKS '!$D$163*100</f>
        <v>95</v>
      </c>
      <c r="O52" s="137">
        <f>I52/'TEST MARKS '!$D$163*100</f>
        <v>95</v>
      </c>
      <c r="P52" s="72" t="str">
        <f>IF(J52&lt;'TEST MARKS '!$D$161,"N","Y")</f>
        <v>Y</v>
      </c>
      <c r="Q52" s="72" t="str">
        <f>IF(K52&lt;'TEST MARKS '!$D$161,"N","Y")</f>
        <v>Y</v>
      </c>
      <c r="R52" s="72" t="str">
        <f>IF(L52&lt;'TEST MARKS '!$D$161,"N","Y")</f>
        <v>Y</v>
      </c>
      <c r="S52" s="72" t="str">
        <f>IF(M52&lt;'TEST MARKS '!$D$161,"N","Y")</f>
        <v>Y</v>
      </c>
      <c r="T52" s="72" t="str">
        <f>IF(N52&lt;'TEST MARKS '!$D$161,"N","Y")</f>
        <v>Y</v>
      </c>
      <c r="U52" s="72" t="str">
        <f>IF(O52&lt;'TEST MARKS '!$D$161,"N","Y")</f>
        <v>Y</v>
      </c>
    </row>
    <row r="53" spans="1:21" s="8" customFormat="1">
      <c r="A53" s="39">
        <f>'TEST MARKS '!A57</f>
        <v>48</v>
      </c>
      <c r="B53" s="39" t="str">
        <f>'TEST MARKS '!B57</f>
        <v>KOSLENDER SINGH</v>
      </c>
      <c r="C53" s="39" t="str">
        <f>'TEST MARKS '!C57</f>
        <v>1SG15EC048</v>
      </c>
      <c r="D53" s="39">
        <f>'TEST MARKS '!P57</f>
        <v>68</v>
      </c>
      <c r="E53" s="39">
        <f t="shared" ref="E53:I53" si="46">D53</f>
        <v>68</v>
      </c>
      <c r="F53" s="39">
        <f t="shared" si="46"/>
        <v>68</v>
      </c>
      <c r="G53" s="39">
        <f t="shared" si="46"/>
        <v>68</v>
      </c>
      <c r="H53" s="39">
        <f t="shared" si="46"/>
        <v>68</v>
      </c>
      <c r="I53" s="39">
        <f t="shared" si="46"/>
        <v>68</v>
      </c>
      <c r="J53" s="137">
        <f>D53/'TEST MARKS '!$D$163*100</f>
        <v>85</v>
      </c>
      <c r="K53" s="137">
        <f>E53/'TEST MARKS '!$D$163*100</f>
        <v>85</v>
      </c>
      <c r="L53" s="137">
        <f>F53/'TEST MARKS '!$D$163*100</f>
        <v>85</v>
      </c>
      <c r="M53" s="137">
        <f>G53/'TEST MARKS '!$D$163*100</f>
        <v>85</v>
      </c>
      <c r="N53" s="137">
        <f>H53/'TEST MARKS '!$D$163*100</f>
        <v>85</v>
      </c>
      <c r="O53" s="137">
        <f>I53/'TEST MARKS '!$D$163*100</f>
        <v>85</v>
      </c>
      <c r="P53" s="72" t="str">
        <f>IF(J53&lt;'TEST MARKS '!$D$161,"N","Y")</f>
        <v>Y</v>
      </c>
      <c r="Q53" s="72" t="str">
        <f>IF(K53&lt;'TEST MARKS '!$D$161,"N","Y")</f>
        <v>Y</v>
      </c>
      <c r="R53" s="72" t="str">
        <f>IF(L53&lt;'TEST MARKS '!$D$161,"N","Y")</f>
        <v>Y</v>
      </c>
      <c r="S53" s="72" t="str">
        <f>IF(M53&lt;'TEST MARKS '!$D$161,"N","Y")</f>
        <v>Y</v>
      </c>
      <c r="T53" s="72" t="str">
        <f>IF(N53&lt;'TEST MARKS '!$D$161,"N","Y")</f>
        <v>Y</v>
      </c>
      <c r="U53" s="72" t="str">
        <f>IF(O53&lt;'TEST MARKS '!$D$161,"N","Y")</f>
        <v>Y</v>
      </c>
    </row>
    <row r="54" spans="1:21" s="8" customFormat="1">
      <c r="A54" s="39">
        <f>'TEST MARKS '!A58</f>
        <v>49</v>
      </c>
      <c r="B54" s="39" t="str">
        <f>'TEST MARKS '!B58</f>
        <v>KOTHOJU SRIDHAR CHARY</v>
      </c>
      <c r="C54" s="39" t="str">
        <f>'TEST MARKS '!C58</f>
        <v>1SG15EC049</v>
      </c>
      <c r="D54" s="39">
        <f>'TEST MARKS '!P58</f>
        <v>52</v>
      </c>
      <c r="E54" s="39">
        <f t="shared" ref="E54:I54" si="47">D54</f>
        <v>52</v>
      </c>
      <c r="F54" s="39">
        <f t="shared" si="47"/>
        <v>52</v>
      </c>
      <c r="G54" s="39">
        <f t="shared" si="47"/>
        <v>52</v>
      </c>
      <c r="H54" s="39">
        <f t="shared" si="47"/>
        <v>52</v>
      </c>
      <c r="I54" s="39">
        <f t="shared" si="47"/>
        <v>52</v>
      </c>
      <c r="J54" s="137">
        <f>D54/'TEST MARKS '!$D$163*100</f>
        <v>65</v>
      </c>
      <c r="K54" s="137">
        <f>E54/'TEST MARKS '!$D$163*100</f>
        <v>65</v>
      </c>
      <c r="L54" s="137">
        <f>F54/'TEST MARKS '!$D$163*100</f>
        <v>65</v>
      </c>
      <c r="M54" s="137">
        <f>G54/'TEST MARKS '!$D$163*100</f>
        <v>65</v>
      </c>
      <c r="N54" s="137">
        <f>H54/'TEST MARKS '!$D$163*100</f>
        <v>65</v>
      </c>
      <c r="O54" s="137">
        <f>I54/'TEST MARKS '!$D$163*100</f>
        <v>65</v>
      </c>
      <c r="P54" s="72" t="str">
        <f>IF(J54&lt;'TEST MARKS '!$D$161,"N","Y")</f>
        <v>Y</v>
      </c>
      <c r="Q54" s="72" t="str">
        <f>IF(K54&lt;'TEST MARKS '!$D$161,"N","Y")</f>
        <v>Y</v>
      </c>
      <c r="R54" s="72" t="str">
        <f>IF(L54&lt;'TEST MARKS '!$D$161,"N","Y")</f>
        <v>Y</v>
      </c>
      <c r="S54" s="72" t="str">
        <f>IF(M54&lt;'TEST MARKS '!$D$161,"N","Y")</f>
        <v>Y</v>
      </c>
      <c r="T54" s="72" t="str">
        <f>IF(N54&lt;'TEST MARKS '!$D$161,"N","Y")</f>
        <v>Y</v>
      </c>
      <c r="U54" s="72" t="str">
        <f>IF(O54&lt;'TEST MARKS '!$D$161,"N","Y")</f>
        <v>Y</v>
      </c>
    </row>
    <row r="55" spans="1:21" s="8" customFormat="1">
      <c r="A55" s="39">
        <f>'TEST MARKS '!A59</f>
        <v>50</v>
      </c>
      <c r="B55" s="39" t="str">
        <f>'TEST MARKS '!B59</f>
        <v>KOUSALYA S</v>
      </c>
      <c r="C55" s="39" t="str">
        <f>'TEST MARKS '!C59</f>
        <v>1SG15EC050</v>
      </c>
      <c r="D55" s="39">
        <f>'TEST MARKS '!P59</f>
        <v>68</v>
      </c>
      <c r="E55" s="39">
        <f t="shared" ref="E55:I55" si="48">D55</f>
        <v>68</v>
      </c>
      <c r="F55" s="39">
        <f t="shared" si="48"/>
        <v>68</v>
      </c>
      <c r="G55" s="39">
        <f t="shared" si="48"/>
        <v>68</v>
      </c>
      <c r="H55" s="39">
        <f t="shared" si="48"/>
        <v>68</v>
      </c>
      <c r="I55" s="39">
        <f t="shared" si="48"/>
        <v>68</v>
      </c>
      <c r="J55" s="137">
        <f>D55/'TEST MARKS '!$D$163*100</f>
        <v>85</v>
      </c>
      <c r="K55" s="137">
        <f>E55/'TEST MARKS '!$D$163*100</f>
        <v>85</v>
      </c>
      <c r="L55" s="137">
        <f>F55/'TEST MARKS '!$D$163*100</f>
        <v>85</v>
      </c>
      <c r="M55" s="137">
        <f>G55/'TEST MARKS '!$D$163*100</f>
        <v>85</v>
      </c>
      <c r="N55" s="137">
        <f>H55/'TEST MARKS '!$D$163*100</f>
        <v>85</v>
      </c>
      <c r="O55" s="137">
        <f>I55/'TEST MARKS '!$D$163*100</f>
        <v>85</v>
      </c>
      <c r="P55" s="72" t="str">
        <f>IF(J55&lt;'TEST MARKS '!$D$161,"N","Y")</f>
        <v>Y</v>
      </c>
      <c r="Q55" s="72" t="str">
        <f>IF(K55&lt;'TEST MARKS '!$D$161,"N","Y")</f>
        <v>Y</v>
      </c>
      <c r="R55" s="72" t="str">
        <f>IF(L55&lt;'TEST MARKS '!$D$161,"N","Y")</f>
        <v>Y</v>
      </c>
      <c r="S55" s="72" t="str">
        <f>IF(M55&lt;'TEST MARKS '!$D$161,"N","Y")</f>
        <v>Y</v>
      </c>
      <c r="T55" s="72" t="str">
        <f>IF(N55&lt;'TEST MARKS '!$D$161,"N","Y")</f>
        <v>Y</v>
      </c>
      <c r="U55" s="72" t="str">
        <f>IF(O55&lt;'TEST MARKS '!$D$161,"N","Y")</f>
        <v>Y</v>
      </c>
    </row>
    <row r="56" spans="1:21" s="8" customFormat="1">
      <c r="A56" s="39">
        <f>'TEST MARKS '!A60</f>
        <v>51</v>
      </c>
      <c r="B56" s="39" t="str">
        <f>'TEST MARKS '!B60</f>
        <v>KOUSHALYA D</v>
      </c>
      <c r="C56" s="39" t="str">
        <f>'TEST MARKS '!C60</f>
        <v>1SG15EC051</v>
      </c>
      <c r="D56" s="39">
        <f>'TEST MARKS '!P60</f>
        <v>68</v>
      </c>
      <c r="E56" s="39">
        <f t="shared" ref="E56:I56" si="49">D56</f>
        <v>68</v>
      </c>
      <c r="F56" s="39">
        <f t="shared" si="49"/>
        <v>68</v>
      </c>
      <c r="G56" s="39">
        <f t="shared" si="49"/>
        <v>68</v>
      </c>
      <c r="H56" s="39">
        <f t="shared" si="49"/>
        <v>68</v>
      </c>
      <c r="I56" s="39">
        <f t="shared" si="49"/>
        <v>68</v>
      </c>
      <c r="J56" s="137">
        <f>D56/'TEST MARKS '!$D$163*100</f>
        <v>85</v>
      </c>
      <c r="K56" s="137">
        <f>E56/'TEST MARKS '!$D$163*100</f>
        <v>85</v>
      </c>
      <c r="L56" s="137">
        <f>F56/'TEST MARKS '!$D$163*100</f>
        <v>85</v>
      </c>
      <c r="M56" s="137">
        <f>G56/'TEST MARKS '!$D$163*100</f>
        <v>85</v>
      </c>
      <c r="N56" s="137">
        <f>H56/'TEST MARKS '!$D$163*100</f>
        <v>85</v>
      </c>
      <c r="O56" s="137">
        <f>I56/'TEST MARKS '!$D$163*100</f>
        <v>85</v>
      </c>
      <c r="P56" s="72" t="str">
        <f>IF(J56&lt;'TEST MARKS '!$D$161,"N","Y")</f>
        <v>Y</v>
      </c>
      <c r="Q56" s="72" t="str">
        <f>IF(K56&lt;'TEST MARKS '!$D$161,"N","Y")</f>
        <v>Y</v>
      </c>
      <c r="R56" s="72" t="str">
        <f>IF(L56&lt;'TEST MARKS '!$D$161,"N","Y")</f>
        <v>Y</v>
      </c>
      <c r="S56" s="72" t="str">
        <f>IF(M56&lt;'TEST MARKS '!$D$161,"N","Y")</f>
        <v>Y</v>
      </c>
      <c r="T56" s="72" t="str">
        <f>IF(N56&lt;'TEST MARKS '!$D$161,"N","Y")</f>
        <v>Y</v>
      </c>
      <c r="U56" s="72" t="str">
        <f>IF(O56&lt;'TEST MARKS '!$D$161,"N","Y")</f>
        <v>Y</v>
      </c>
    </row>
    <row r="57" spans="1:21">
      <c r="A57" s="39">
        <f>'TEST MARKS '!A61</f>
        <v>52</v>
      </c>
      <c r="B57" s="39" t="str">
        <f>'TEST MARKS '!B61</f>
        <v>KUMARI NEHA</v>
      </c>
      <c r="C57" s="39" t="str">
        <f>'TEST MARKS '!C61</f>
        <v>1SG15EC052</v>
      </c>
      <c r="D57" s="39">
        <f>'TEST MARKS '!P61</f>
        <v>76</v>
      </c>
      <c r="E57" s="39">
        <f t="shared" ref="E57:I57" si="50">D57</f>
        <v>76</v>
      </c>
      <c r="F57" s="39">
        <f t="shared" si="50"/>
        <v>76</v>
      </c>
      <c r="G57" s="39">
        <f t="shared" si="50"/>
        <v>76</v>
      </c>
      <c r="H57" s="39">
        <f t="shared" si="50"/>
        <v>76</v>
      </c>
      <c r="I57" s="39">
        <f t="shared" si="50"/>
        <v>76</v>
      </c>
      <c r="J57" s="137">
        <f>D57/'TEST MARKS '!$D$163*100</f>
        <v>95</v>
      </c>
      <c r="K57" s="137">
        <f>E57/'TEST MARKS '!$D$163*100</f>
        <v>95</v>
      </c>
      <c r="L57" s="137">
        <f>F57/'TEST MARKS '!$D$163*100</f>
        <v>95</v>
      </c>
      <c r="M57" s="137">
        <f>G57/'TEST MARKS '!$D$163*100</f>
        <v>95</v>
      </c>
      <c r="N57" s="137">
        <f>H57/'TEST MARKS '!$D$163*100</f>
        <v>95</v>
      </c>
      <c r="O57" s="137">
        <f>I57/'TEST MARKS '!$D$163*100</f>
        <v>95</v>
      </c>
      <c r="P57" s="72" t="str">
        <f>IF(J57&lt;'TEST MARKS '!$D$161,"N","Y")</f>
        <v>Y</v>
      </c>
      <c r="Q57" s="72" t="str">
        <f>IF(K57&lt;'TEST MARKS '!$D$161,"N","Y")</f>
        <v>Y</v>
      </c>
      <c r="R57" s="72" t="str">
        <f>IF(L57&lt;'TEST MARKS '!$D$161,"N","Y")</f>
        <v>Y</v>
      </c>
      <c r="S57" s="72" t="str">
        <f>IF(M57&lt;'TEST MARKS '!$D$161,"N","Y")</f>
        <v>Y</v>
      </c>
      <c r="T57" s="72" t="str">
        <f>IF(N57&lt;'TEST MARKS '!$D$161,"N","Y")</f>
        <v>Y</v>
      </c>
      <c r="U57" s="72" t="str">
        <f>IF(O57&lt;'TEST MARKS '!$D$161,"N","Y")</f>
        <v>Y</v>
      </c>
    </row>
    <row r="58" spans="1:21">
      <c r="A58" s="39">
        <f>'TEST MARKS '!A62</f>
        <v>53</v>
      </c>
      <c r="B58" s="39" t="str">
        <f>'TEST MARKS '!B62</f>
        <v>LAVANYA M L</v>
      </c>
      <c r="C58" s="39" t="str">
        <f>'TEST MARKS '!C62</f>
        <v>1SG15EC053</v>
      </c>
      <c r="D58" s="39">
        <f>'TEST MARKS '!P62</f>
        <v>76</v>
      </c>
      <c r="E58" s="39">
        <f t="shared" ref="E58:I58" si="51">D58</f>
        <v>76</v>
      </c>
      <c r="F58" s="39">
        <f t="shared" si="51"/>
        <v>76</v>
      </c>
      <c r="G58" s="39">
        <f t="shared" si="51"/>
        <v>76</v>
      </c>
      <c r="H58" s="39">
        <f t="shared" si="51"/>
        <v>76</v>
      </c>
      <c r="I58" s="39">
        <f t="shared" si="51"/>
        <v>76</v>
      </c>
      <c r="J58" s="137">
        <f>D58/'TEST MARKS '!$D$163*100</f>
        <v>95</v>
      </c>
      <c r="K58" s="137">
        <f>E58/'TEST MARKS '!$D$163*100</f>
        <v>95</v>
      </c>
      <c r="L58" s="137">
        <f>F58/'TEST MARKS '!$D$163*100</f>
        <v>95</v>
      </c>
      <c r="M58" s="137">
        <f>G58/'TEST MARKS '!$D$163*100</f>
        <v>95</v>
      </c>
      <c r="N58" s="137">
        <f>H58/'TEST MARKS '!$D$163*100</f>
        <v>95</v>
      </c>
      <c r="O58" s="137">
        <f>I58/'TEST MARKS '!$D$163*100</f>
        <v>95</v>
      </c>
      <c r="P58" s="72" t="str">
        <f>IF(J58&lt;'TEST MARKS '!$D$161,"N","Y")</f>
        <v>Y</v>
      </c>
      <c r="Q58" s="72" t="str">
        <f>IF(K58&lt;'TEST MARKS '!$D$161,"N","Y")</f>
        <v>Y</v>
      </c>
      <c r="R58" s="72" t="str">
        <f>IF(L58&lt;'TEST MARKS '!$D$161,"N","Y")</f>
        <v>Y</v>
      </c>
      <c r="S58" s="72" t="str">
        <f>IF(M58&lt;'TEST MARKS '!$D$161,"N","Y")</f>
        <v>Y</v>
      </c>
      <c r="T58" s="72" t="str">
        <f>IF(N58&lt;'TEST MARKS '!$D$161,"N","Y")</f>
        <v>Y</v>
      </c>
      <c r="U58" s="72" t="str">
        <f>IF(O58&lt;'TEST MARKS '!$D$161,"N","Y")</f>
        <v>Y</v>
      </c>
    </row>
    <row r="59" spans="1:21">
      <c r="A59" s="39">
        <f>'TEST MARKS '!A63</f>
        <v>54</v>
      </c>
      <c r="B59" s="39" t="str">
        <f>'TEST MARKS '!B63</f>
        <v>LINGARAJU L</v>
      </c>
      <c r="C59" s="39" t="str">
        <f>'TEST MARKS '!C63</f>
        <v>1SG15EC054</v>
      </c>
      <c r="D59" s="39">
        <f>'TEST MARKS '!P63</f>
        <v>76</v>
      </c>
      <c r="E59" s="39">
        <f t="shared" ref="E59:I59" si="52">D59</f>
        <v>76</v>
      </c>
      <c r="F59" s="39">
        <f t="shared" si="52"/>
        <v>76</v>
      </c>
      <c r="G59" s="39">
        <f t="shared" si="52"/>
        <v>76</v>
      </c>
      <c r="H59" s="39">
        <f t="shared" si="52"/>
        <v>76</v>
      </c>
      <c r="I59" s="39">
        <f t="shared" si="52"/>
        <v>76</v>
      </c>
      <c r="J59" s="137">
        <f>D59/'TEST MARKS '!$D$163*100</f>
        <v>95</v>
      </c>
      <c r="K59" s="137">
        <f>E59/'TEST MARKS '!$D$163*100</f>
        <v>95</v>
      </c>
      <c r="L59" s="137">
        <f>F59/'TEST MARKS '!$D$163*100</f>
        <v>95</v>
      </c>
      <c r="M59" s="137">
        <f>G59/'TEST MARKS '!$D$163*100</f>
        <v>95</v>
      </c>
      <c r="N59" s="137">
        <f>H59/'TEST MARKS '!$D$163*100</f>
        <v>95</v>
      </c>
      <c r="O59" s="137">
        <f>I59/'TEST MARKS '!$D$163*100</f>
        <v>95</v>
      </c>
      <c r="P59" s="72" t="str">
        <f>IF(J59&lt;'TEST MARKS '!$D$161,"N","Y")</f>
        <v>Y</v>
      </c>
      <c r="Q59" s="72" t="str">
        <f>IF(K59&lt;'TEST MARKS '!$D$161,"N","Y")</f>
        <v>Y</v>
      </c>
      <c r="R59" s="72" t="str">
        <f>IF(L59&lt;'TEST MARKS '!$D$161,"N","Y")</f>
        <v>Y</v>
      </c>
      <c r="S59" s="72" t="str">
        <f>IF(M59&lt;'TEST MARKS '!$D$161,"N","Y")</f>
        <v>Y</v>
      </c>
      <c r="T59" s="72" t="str">
        <f>IF(N59&lt;'TEST MARKS '!$D$161,"N","Y")</f>
        <v>Y</v>
      </c>
      <c r="U59" s="72" t="str">
        <f>IF(O59&lt;'TEST MARKS '!$D$161,"N","Y")</f>
        <v>Y</v>
      </c>
    </row>
    <row r="60" spans="1:21">
      <c r="A60" s="39">
        <f>'TEST MARKS '!A64</f>
        <v>55</v>
      </c>
      <c r="B60" s="39" t="str">
        <f>'TEST MARKS '!B64</f>
        <v>MANJUNATH NAIK N</v>
      </c>
      <c r="C60" s="39" t="str">
        <f>'TEST MARKS '!C64</f>
        <v>1SG15EC056</v>
      </c>
      <c r="D60" s="39">
        <f>'TEST MARKS '!P64</f>
        <v>60</v>
      </c>
      <c r="E60" s="39">
        <f t="shared" ref="E60:I60" si="53">D60</f>
        <v>60</v>
      </c>
      <c r="F60" s="39">
        <f t="shared" si="53"/>
        <v>60</v>
      </c>
      <c r="G60" s="39">
        <f t="shared" si="53"/>
        <v>60</v>
      </c>
      <c r="H60" s="39">
        <f t="shared" si="53"/>
        <v>60</v>
      </c>
      <c r="I60" s="39">
        <f t="shared" si="53"/>
        <v>60</v>
      </c>
      <c r="J60" s="137">
        <f>D60/'TEST MARKS '!$D$163*100</f>
        <v>75</v>
      </c>
      <c r="K60" s="137">
        <f>E60/'TEST MARKS '!$D$163*100</f>
        <v>75</v>
      </c>
      <c r="L60" s="137">
        <f>F60/'TEST MARKS '!$D$163*100</f>
        <v>75</v>
      </c>
      <c r="M60" s="137">
        <f>G60/'TEST MARKS '!$D$163*100</f>
        <v>75</v>
      </c>
      <c r="N60" s="137">
        <f>H60/'TEST MARKS '!$D$163*100</f>
        <v>75</v>
      </c>
      <c r="O60" s="137">
        <f>I60/'TEST MARKS '!$D$163*100</f>
        <v>75</v>
      </c>
      <c r="P60" s="72" t="str">
        <f>IF(J60&lt;'TEST MARKS '!$D$161,"N","Y")</f>
        <v>Y</v>
      </c>
      <c r="Q60" s="72" t="str">
        <f>IF(K60&lt;'TEST MARKS '!$D$161,"N","Y")</f>
        <v>Y</v>
      </c>
      <c r="R60" s="72" t="str">
        <f>IF(L60&lt;'TEST MARKS '!$D$161,"N","Y")</f>
        <v>Y</v>
      </c>
      <c r="S60" s="72" t="str">
        <f>IF(M60&lt;'TEST MARKS '!$D$161,"N","Y")</f>
        <v>Y</v>
      </c>
      <c r="T60" s="72" t="str">
        <f>IF(N60&lt;'TEST MARKS '!$D$161,"N","Y")</f>
        <v>Y</v>
      </c>
      <c r="U60" s="72" t="str">
        <f>IF(O60&lt;'TEST MARKS '!$D$161,"N","Y")</f>
        <v>Y</v>
      </c>
    </row>
    <row r="61" spans="1:21">
      <c r="A61" s="39">
        <f>'TEST MARKS '!A65</f>
        <v>56</v>
      </c>
      <c r="B61" s="39" t="str">
        <f>'TEST MARKS '!B65</f>
        <v>MANOJ G</v>
      </c>
      <c r="C61" s="39" t="str">
        <f>'TEST MARKS '!C65</f>
        <v>1SG15EC057</v>
      </c>
      <c r="D61" s="39">
        <f>'TEST MARKS '!P65</f>
        <v>68</v>
      </c>
      <c r="E61" s="39">
        <f t="shared" ref="E61:I61" si="54">D61</f>
        <v>68</v>
      </c>
      <c r="F61" s="39">
        <f t="shared" si="54"/>
        <v>68</v>
      </c>
      <c r="G61" s="39">
        <f t="shared" si="54"/>
        <v>68</v>
      </c>
      <c r="H61" s="39">
        <f t="shared" si="54"/>
        <v>68</v>
      </c>
      <c r="I61" s="39">
        <f t="shared" si="54"/>
        <v>68</v>
      </c>
      <c r="J61" s="137">
        <f>D61/'TEST MARKS '!$D$163*100</f>
        <v>85</v>
      </c>
      <c r="K61" s="137">
        <f>E61/'TEST MARKS '!$D$163*100</f>
        <v>85</v>
      </c>
      <c r="L61" s="137">
        <f>F61/'TEST MARKS '!$D$163*100</f>
        <v>85</v>
      </c>
      <c r="M61" s="137">
        <f>G61/'TEST MARKS '!$D$163*100</f>
        <v>85</v>
      </c>
      <c r="N61" s="137">
        <f>H61/'TEST MARKS '!$D$163*100</f>
        <v>85</v>
      </c>
      <c r="O61" s="137">
        <f>I61/'TEST MARKS '!$D$163*100</f>
        <v>85</v>
      </c>
      <c r="P61" s="72" t="str">
        <f>IF(J61&lt;'TEST MARKS '!$D$161,"N","Y")</f>
        <v>Y</v>
      </c>
      <c r="Q61" s="72" t="str">
        <f>IF(K61&lt;'TEST MARKS '!$D$161,"N","Y")</f>
        <v>Y</v>
      </c>
      <c r="R61" s="72" t="str">
        <f>IF(L61&lt;'TEST MARKS '!$D$161,"N","Y")</f>
        <v>Y</v>
      </c>
      <c r="S61" s="72" t="str">
        <f>IF(M61&lt;'TEST MARKS '!$D$161,"N","Y")</f>
        <v>Y</v>
      </c>
      <c r="T61" s="72" t="str">
        <f>IF(N61&lt;'TEST MARKS '!$D$161,"N","Y")</f>
        <v>Y</v>
      </c>
      <c r="U61" s="72" t="str">
        <f>IF(O61&lt;'TEST MARKS '!$D$161,"N","Y")</f>
        <v>Y</v>
      </c>
    </row>
    <row r="62" spans="1:21">
      <c r="A62" s="39">
        <f>'TEST MARKS '!A66</f>
        <v>57</v>
      </c>
      <c r="B62" s="39" t="str">
        <f>'TEST MARKS '!B66</f>
        <v>MANUN RAJ SINGH</v>
      </c>
      <c r="C62" s="39" t="str">
        <f>'TEST MARKS '!C66</f>
        <v>1SG15EC058</v>
      </c>
      <c r="D62" s="39">
        <f>'TEST MARKS '!P66</f>
        <v>76</v>
      </c>
      <c r="E62" s="39">
        <f t="shared" ref="E62:I62" si="55">D62</f>
        <v>76</v>
      </c>
      <c r="F62" s="39">
        <f t="shared" si="55"/>
        <v>76</v>
      </c>
      <c r="G62" s="39">
        <f t="shared" si="55"/>
        <v>76</v>
      </c>
      <c r="H62" s="39">
        <f t="shared" si="55"/>
        <v>76</v>
      </c>
      <c r="I62" s="39">
        <f t="shared" si="55"/>
        <v>76</v>
      </c>
      <c r="J62" s="137">
        <f>D62/'TEST MARKS '!$D$163*100</f>
        <v>95</v>
      </c>
      <c r="K62" s="137">
        <f>E62/'TEST MARKS '!$D$163*100</f>
        <v>95</v>
      </c>
      <c r="L62" s="137">
        <f>F62/'TEST MARKS '!$D$163*100</f>
        <v>95</v>
      </c>
      <c r="M62" s="137">
        <f>G62/'TEST MARKS '!$D$163*100</f>
        <v>95</v>
      </c>
      <c r="N62" s="137">
        <f>H62/'TEST MARKS '!$D$163*100</f>
        <v>95</v>
      </c>
      <c r="O62" s="137">
        <f>I62/'TEST MARKS '!$D$163*100</f>
        <v>95</v>
      </c>
      <c r="P62" s="72" t="str">
        <f>IF(J62&lt;'TEST MARKS '!$D$161,"N","Y")</f>
        <v>Y</v>
      </c>
      <c r="Q62" s="72" t="str">
        <f>IF(K62&lt;'TEST MARKS '!$D$161,"N","Y")</f>
        <v>Y</v>
      </c>
      <c r="R62" s="72" t="str">
        <f>IF(L62&lt;'TEST MARKS '!$D$161,"N","Y")</f>
        <v>Y</v>
      </c>
      <c r="S62" s="72" t="str">
        <f>IF(M62&lt;'TEST MARKS '!$D$161,"N","Y")</f>
        <v>Y</v>
      </c>
      <c r="T62" s="72" t="str">
        <f>IF(N62&lt;'TEST MARKS '!$D$161,"N","Y")</f>
        <v>Y</v>
      </c>
      <c r="U62" s="72" t="str">
        <f>IF(O62&lt;'TEST MARKS '!$D$161,"N","Y")</f>
        <v>Y</v>
      </c>
    </row>
    <row r="63" spans="1:21">
      <c r="A63" s="39">
        <f>'TEST MARKS '!A67</f>
        <v>58</v>
      </c>
      <c r="B63" s="39" t="str">
        <f>'TEST MARKS '!B67</f>
        <v>MEGHANA  A  S</v>
      </c>
      <c r="C63" s="39" t="str">
        <f>'TEST MARKS '!C67</f>
        <v>1SG15EC059</v>
      </c>
      <c r="D63" s="39">
        <f>'TEST MARKS '!P67</f>
        <v>76</v>
      </c>
      <c r="E63" s="39">
        <f t="shared" ref="E63:I63" si="56">D63</f>
        <v>76</v>
      </c>
      <c r="F63" s="39">
        <f t="shared" si="56"/>
        <v>76</v>
      </c>
      <c r="G63" s="39">
        <f t="shared" si="56"/>
        <v>76</v>
      </c>
      <c r="H63" s="39">
        <f t="shared" si="56"/>
        <v>76</v>
      </c>
      <c r="I63" s="39">
        <f t="shared" si="56"/>
        <v>76</v>
      </c>
      <c r="J63" s="137">
        <f>D63/'TEST MARKS '!$D$163*100</f>
        <v>95</v>
      </c>
      <c r="K63" s="137">
        <f>E63/'TEST MARKS '!$D$163*100</f>
        <v>95</v>
      </c>
      <c r="L63" s="137">
        <f>F63/'TEST MARKS '!$D$163*100</f>
        <v>95</v>
      </c>
      <c r="M63" s="137">
        <f>G63/'TEST MARKS '!$D$163*100</f>
        <v>95</v>
      </c>
      <c r="N63" s="137">
        <f>H63/'TEST MARKS '!$D$163*100</f>
        <v>95</v>
      </c>
      <c r="O63" s="137">
        <f>I63/'TEST MARKS '!$D$163*100</f>
        <v>95</v>
      </c>
      <c r="P63" s="72" t="str">
        <f>IF(J63&lt;'TEST MARKS '!$D$161,"N","Y")</f>
        <v>Y</v>
      </c>
      <c r="Q63" s="72" t="str">
        <f>IF(K63&lt;'TEST MARKS '!$D$161,"N","Y")</f>
        <v>Y</v>
      </c>
      <c r="R63" s="72" t="str">
        <f>IF(L63&lt;'TEST MARKS '!$D$161,"N","Y")</f>
        <v>Y</v>
      </c>
      <c r="S63" s="72" t="str">
        <f>IF(M63&lt;'TEST MARKS '!$D$161,"N","Y")</f>
        <v>Y</v>
      </c>
      <c r="T63" s="72" t="str">
        <f>IF(N63&lt;'TEST MARKS '!$D$161,"N","Y")</f>
        <v>Y</v>
      </c>
      <c r="U63" s="72" t="str">
        <f>IF(O63&lt;'TEST MARKS '!$D$161,"N","Y")</f>
        <v>Y</v>
      </c>
    </row>
    <row r="64" spans="1:21">
      <c r="A64" s="39">
        <f>'TEST MARKS '!A68</f>
        <v>59</v>
      </c>
      <c r="B64" s="39" t="str">
        <f>'TEST MARKS '!B68</f>
        <v>MOHAMMED SHAHID</v>
      </c>
      <c r="C64" s="39" t="str">
        <f>'TEST MARKS '!C68</f>
        <v>1SG15EC060</v>
      </c>
      <c r="D64" s="39">
        <f>'TEST MARKS '!P68</f>
        <v>76</v>
      </c>
      <c r="E64" s="39">
        <f t="shared" ref="E64:I64" si="57">D64</f>
        <v>76</v>
      </c>
      <c r="F64" s="39">
        <f t="shared" si="57"/>
        <v>76</v>
      </c>
      <c r="G64" s="39">
        <f t="shared" si="57"/>
        <v>76</v>
      </c>
      <c r="H64" s="39">
        <f t="shared" si="57"/>
        <v>76</v>
      </c>
      <c r="I64" s="39">
        <f t="shared" si="57"/>
        <v>76</v>
      </c>
      <c r="J64" s="137">
        <f>D64/'TEST MARKS '!$D$163*100</f>
        <v>95</v>
      </c>
      <c r="K64" s="137">
        <f>E64/'TEST MARKS '!$D$163*100</f>
        <v>95</v>
      </c>
      <c r="L64" s="137">
        <f>F64/'TEST MARKS '!$D$163*100</f>
        <v>95</v>
      </c>
      <c r="M64" s="137">
        <f>G64/'TEST MARKS '!$D$163*100</f>
        <v>95</v>
      </c>
      <c r="N64" s="137">
        <f>H64/'TEST MARKS '!$D$163*100</f>
        <v>95</v>
      </c>
      <c r="O64" s="137">
        <f>I64/'TEST MARKS '!$D$163*100</f>
        <v>95</v>
      </c>
      <c r="P64" s="72" t="str">
        <f>IF(J64&lt;'TEST MARKS '!$D$161,"N","Y")</f>
        <v>Y</v>
      </c>
      <c r="Q64" s="72" t="str">
        <f>IF(K64&lt;'TEST MARKS '!$D$161,"N","Y")</f>
        <v>Y</v>
      </c>
      <c r="R64" s="72" t="str">
        <f>IF(L64&lt;'TEST MARKS '!$D$161,"N","Y")</f>
        <v>Y</v>
      </c>
      <c r="S64" s="72" t="str">
        <f>IF(M64&lt;'TEST MARKS '!$D$161,"N","Y")</f>
        <v>Y</v>
      </c>
      <c r="T64" s="72" t="str">
        <f>IF(N64&lt;'TEST MARKS '!$D$161,"N","Y")</f>
        <v>Y</v>
      </c>
      <c r="U64" s="72" t="str">
        <f>IF(O64&lt;'TEST MARKS '!$D$161,"N","Y")</f>
        <v>Y</v>
      </c>
    </row>
    <row r="65" spans="1:21">
      <c r="A65" s="39">
        <f>'TEST MARKS '!A69</f>
        <v>60</v>
      </c>
      <c r="B65" s="39" t="str">
        <f>'TEST MARKS '!B69</f>
        <v>MOHAN VERMA K</v>
      </c>
      <c r="C65" s="39" t="str">
        <f>'TEST MARKS '!C69</f>
        <v>1SG15EC061</v>
      </c>
      <c r="D65" s="39">
        <f>'TEST MARKS '!P69</f>
        <v>68</v>
      </c>
      <c r="E65" s="39">
        <f t="shared" ref="E65:I65" si="58">D65</f>
        <v>68</v>
      </c>
      <c r="F65" s="39">
        <f t="shared" si="58"/>
        <v>68</v>
      </c>
      <c r="G65" s="39">
        <f t="shared" si="58"/>
        <v>68</v>
      </c>
      <c r="H65" s="39">
        <f t="shared" si="58"/>
        <v>68</v>
      </c>
      <c r="I65" s="39">
        <f t="shared" si="58"/>
        <v>68</v>
      </c>
      <c r="J65" s="137">
        <f>D65/'TEST MARKS '!$D$163*100</f>
        <v>85</v>
      </c>
      <c r="K65" s="137">
        <f>E65/'TEST MARKS '!$D$163*100</f>
        <v>85</v>
      </c>
      <c r="L65" s="137">
        <f>F65/'TEST MARKS '!$D$163*100</f>
        <v>85</v>
      </c>
      <c r="M65" s="137">
        <f>G65/'TEST MARKS '!$D$163*100</f>
        <v>85</v>
      </c>
      <c r="N65" s="137">
        <f>H65/'TEST MARKS '!$D$163*100</f>
        <v>85</v>
      </c>
      <c r="O65" s="137">
        <f>I65/'TEST MARKS '!$D$163*100</f>
        <v>85</v>
      </c>
      <c r="P65" s="72" t="str">
        <f>IF(J65&lt;'TEST MARKS '!$D$161,"N","Y")</f>
        <v>Y</v>
      </c>
      <c r="Q65" s="72" t="str">
        <f>IF(K65&lt;'TEST MARKS '!$D$161,"N","Y")</f>
        <v>Y</v>
      </c>
      <c r="R65" s="72" t="str">
        <f>IF(L65&lt;'TEST MARKS '!$D$161,"N","Y")</f>
        <v>Y</v>
      </c>
      <c r="S65" s="72" t="str">
        <f>IF(M65&lt;'TEST MARKS '!$D$161,"N","Y")</f>
        <v>Y</v>
      </c>
      <c r="T65" s="72" t="str">
        <f>IF(N65&lt;'TEST MARKS '!$D$161,"N","Y")</f>
        <v>Y</v>
      </c>
      <c r="U65" s="72" t="str">
        <f>IF(O65&lt;'TEST MARKS '!$D$161,"N","Y")</f>
        <v>Y</v>
      </c>
    </row>
    <row r="66" spans="1:21">
      <c r="A66" s="39">
        <f>'TEST MARKS '!A70</f>
        <v>61</v>
      </c>
      <c r="B66" s="39" t="str">
        <f>'TEST MARKS '!B70</f>
        <v>MOHIT SHARMA</v>
      </c>
      <c r="C66" s="39" t="str">
        <f>'TEST MARKS '!C70</f>
        <v>1SG15EC062</v>
      </c>
      <c r="D66" s="39">
        <f>'TEST MARKS '!P70</f>
        <v>76</v>
      </c>
      <c r="E66" s="39">
        <f t="shared" ref="E66:I66" si="59">D66</f>
        <v>76</v>
      </c>
      <c r="F66" s="39">
        <f t="shared" si="59"/>
        <v>76</v>
      </c>
      <c r="G66" s="39">
        <f t="shared" si="59"/>
        <v>76</v>
      </c>
      <c r="H66" s="39">
        <f t="shared" si="59"/>
        <v>76</v>
      </c>
      <c r="I66" s="39">
        <f t="shared" si="59"/>
        <v>76</v>
      </c>
      <c r="J66" s="137">
        <f>D66/'TEST MARKS '!$D$163*100</f>
        <v>95</v>
      </c>
      <c r="K66" s="137">
        <f>E66/'TEST MARKS '!$D$163*100</f>
        <v>95</v>
      </c>
      <c r="L66" s="137">
        <f>F66/'TEST MARKS '!$D$163*100</f>
        <v>95</v>
      </c>
      <c r="M66" s="137">
        <f>G66/'TEST MARKS '!$D$163*100</f>
        <v>95</v>
      </c>
      <c r="N66" s="137">
        <f>H66/'TEST MARKS '!$D$163*100</f>
        <v>95</v>
      </c>
      <c r="O66" s="137">
        <f>I66/'TEST MARKS '!$D$163*100</f>
        <v>95</v>
      </c>
      <c r="P66" s="72" t="str">
        <f>IF(J66&lt;'TEST MARKS '!$D$161,"N","Y")</f>
        <v>Y</v>
      </c>
      <c r="Q66" s="72" t="str">
        <f>IF(K66&lt;'TEST MARKS '!$D$161,"N","Y")</f>
        <v>Y</v>
      </c>
      <c r="R66" s="72" t="str">
        <f>IF(L66&lt;'TEST MARKS '!$D$161,"N","Y")</f>
        <v>Y</v>
      </c>
      <c r="S66" s="72" t="str">
        <f>IF(M66&lt;'TEST MARKS '!$D$161,"N","Y")</f>
        <v>Y</v>
      </c>
      <c r="T66" s="72" t="str">
        <f>IF(N66&lt;'TEST MARKS '!$D$161,"N","Y")</f>
        <v>Y</v>
      </c>
      <c r="U66" s="72" t="str">
        <f>IF(O66&lt;'TEST MARKS '!$D$161,"N","Y")</f>
        <v>Y</v>
      </c>
    </row>
    <row r="67" spans="1:21">
      <c r="A67" s="39">
        <f>'TEST MARKS '!A71</f>
        <v>62</v>
      </c>
      <c r="B67" s="39" t="str">
        <f>'TEST MARKS '!B71</f>
        <v>MOTILAL</v>
      </c>
      <c r="C67" s="39" t="str">
        <f>'TEST MARKS '!C71</f>
        <v>1SG15EC063</v>
      </c>
      <c r="D67" s="39">
        <f>'TEST MARKS '!P71</f>
        <v>52</v>
      </c>
      <c r="E67" s="39">
        <f t="shared" ref="E67:I67" si="60">D67</f>
        <v>52</v>
      </c>
      <c r="F67" s="39">
        <f t="shared" si="60"/>
        <v>52</v>
      </c>
      <c r="G67" s="39">
        <f t="shared" si="60"/>
        <v>52</v>
      </c>
      <c r="H67" s="39">
        <f t="shared" si="60"/>
        <v>52</v>
      </c>
      <c r="I67" s="39">
        <f t="shared" si="60"/>
        <v>52</v>
      </c>
      <c r="J67" s="137">
        <f>D67/'TEST MARKS '!$D$163*100</f>
        <v>65</v>
      </c>
      <c r="K67" s="137">
        <f>E67/'TEST MARKS '!$D$163*100</f>
        <v>65</v>
      </c>
      <c r="L67" s="137">
        <f>F67/'TEST MARKS '!$D$163*100</f>
        <v>65</v>
      </c>
      <c r="M67" s="137">
        <f>G67/'TEST MARKS '!$D$163*100</f>
        <v>65</v>
      </c>
      <c r="N67" s="137">
        <f>H67/'TEST MARKS '!$D$163*100</f>
        <v>65</v>
      </c>
      <c r="O67" s="137">
        <f>I67/'TEST MARKS '!$D$163*100</f>
        <v>65</v>
      </c>
      <c r="P67" s="72" t="str">
        <f>IF(J67&lt;'TEST MARKS '!$D$161,"N","Y")</f>
        <v>Y</v>
      </c>
      <c r="Q67" s="72" t="str">
        <f>IF(K67&lt;'TEST MARKS '!$D$161,"N","Y")</f>
        <v>Y</v>
      </c>
      <c r="R67" s="72" t="str">
        <f>IF(L67&lt;'TEST MARKS '!$D$161,"N","Y")</f>
        <v>Y</v>
      </c>
      <c r="S67" s="72" t="str">
        <f>IF(M67&lt;'TEST MARKS '!$D$161,"N","Y")</f>
        <v>Y</v>
      </c>
      <c r="T67" s="72" t="str">
        <f>IF(N67&lt;'TEST MARKS '!$D$161,"N","Y")</f>
        <v>Y</v>
      </c>
      <c r="U67" s="72" t="str">
        <f>IF(O67&lt;'TEST MARKS '!$D$161,"N","Y")</f>
        <v>Y</v>
      </c>
    </row>
    <row r="68" spans="1:21">
      <c r="A68" s="39">
        <f>'TEST MARKS '!A72</f>
        <v>63</v>
      </c>
      <c r="B68" s="39" t="str">
        <f>'TEST MARKS '!B72</f>
        <v>NAYANA H J</v>
      </c>
      <c r="C68" s="39" t="str">
        <f>'TEST MARKS '!C72</f>
        <v>1SG15EC064</v>
      </c>
      <c r="D68" s="39">
        <f>'TEST MARKS '!P72</f>
        <v>76</v>
      </c>
      <c r="E68" s="39">
        <f t="shared" ref="E68:I68" si="61">D68</f>
        <v>76</v>
      </c>
      <c r="F68" s="39">
        <f t="shared" si="61"/>
        <v>76</v>
      </c>
      <c r="G68" s="39">
        <f t="shared" si="61"/>
        <v>76</v>
      </c>
      <c r="H68" s="39">
        <f t="shared" si="61"/>
        <v>76</v>
      </c>
      <c r="I68" s="39">
        <f t="shared" si="61"/>
        <v>76</v>
      </c>
      <c r="J68" s="137">
        <f>D68/'TEST MARKS '!$D$163*100</f>
        <v>95</v>
      </c>
      <c r="K68" s="137">
        <f>E68/'TEST MARKS '!$D$163*100</f>
        <v>95</v>
      </c>
      <c r="L68" s="137">
        <f>F68/'TEST MARKS '!$D$163*100</f>
        <v>95</v>
      </c>
      <c r="M68" s="137">
        <f>G68/'TEST MARKS '!$D$163*100</f>
        <v>95</v>
      </c>
      <c r="N68" s="137">
        <f>H68/'TEST MARKS '!$D$163*100</f>
        <v>95</v>
      </c>
      <c r="O68" s="137">
        <f>I68/'TEST MARKS '!$D$163*100</f>
        <v>95</v>
      </c>
      <c r="P68" s="72" t="str">
        <f>IF(J68&lt;'TEST MARKS '!$D$161,"N","Y")</f>
        <v>Y</v>
      </c>
      <c r="Q68" s="72" t="str">
        <f>IF(K68&lt;'TEST MARKS '!$D$161,"N","Y")</f>
        <v>Y</v>
      </c>
      <c r="R68" s="72" t="str">
        <f>IF(L68&lt;'TEST MARKS '!$D$161,"N","Y")</f>
        <v>Y</v>
      </c>
      <c r="S68" s="72" t="str">
        <f>IF(M68&lt;'TEST MARKS '!$D$161,"N","Y")</f>
        <v>Y</v>
      </c>
      <c r="T68" s="72" t="str">
        <f>IF(N68&lt;'TEST MARKS '!$D$161,"N","Y")</f>
        <v>Y</v>
      </c>
      <c r="U68" s="72" t="str">
        <f>IF(O68&lt;'TEST MARKS '!$D$161,"N","Y")</f>
        <v>Y</v>
      </c>
    </row>
    <row r="69" spans="1:21">
      <c r="A69" s="39">
        <f>'TEST MARKS '!A73</f>
        <v>64</v>
      </c>
      <c r="B69" s="39" t="str">
        <f>'TEST MARKS '!B73</f>
        <v>NEHA S</v>
      </c>
      <c r="C69" s="39" t="str">
        <f>'TEST MARKS '!C73</f>
        <v>1SG15EC065</v>
      </c>
      <c r="D69" s="39">
        <f>'TEST MARKS '!P73</f>
        <v>76</v>
      </c>
      <c r="E69" s="39">
        <f t="shared" ref="E69:I69" si="62">D69</f>
        <v>76</v>
      </c>
      <c r="F69" s="39">
        <f t="shared" si="62"/>
        <v>76</v>
      </c>
      <c r="G69" s="39">
        <f t="shared" si="62"/>
        <v>76</v>
      </c>
      <c r="H69" s="39">
        <f t="shared" si="62"/>
        <v>76</v>
      </c>
      <c r="I69" s="39">
        <f t="shared" si="62"/>
        <v>76</v>
      </c>
      <c r="J69" s="137">
        <f>D69/'TEST MARKS '!$D$163*100</f>
        <v>95</v>
      </c>
      <c r="K69" s="137">
        <f>E69/'TEST MARKS '!$D$163*100</f>
        <v>95</v>
      </c>
      <c r="L69" s="137">
        <f>F69/'TEST MARKS '!$D$163*100</f>
        <v>95</v>
      </c>
      <c r="M69" s="137">
        <f>G69/'TEST MARKS '!$D$163*100</f>
        <v>95</v>
      </c>
      <c r="N69" s="137">
        <f>H69/'TEST MARKS '!$D$163*100</f>
        <v>95</v>
      </c>
      <c r="O69" s="137">
        <f>I69/'TEST MARKS '!$D$163*100</f>
        <v>95</v>
      </c>
      <c r="P69" s="72" t="str">
        <f>IF(J69&lt;'TEST MARKS '!$D$161,"N","Y")</f>
        <v>Y</v>
      </c>
      <c r="Q69" s="72" t="str">
        <f>IF(K69&lt;'TEST MARKS '!$D$161,"N","Y")</f>
        <v>Y</v>
      </c>
      <c r="R69" s="72" t="str">
        <f>IF(L69&lt;'TEST MARKS '!$D$161,"N","Y")</f>
        <v>Y</v>
      </c>
      <c r="S69" s="72" t="str">
        <f>IF(M69&lt;'TEST MARKS '!$D$161,"N","Y")</f>
        <v>Y</v>
      </c>
      <c r="T69" s="72" t="str">
        <f>IF(N69&lt;'TEST MARKS '!$D$161,"N","Y")</f>
        <v>Y</v>
      </c>
      <c r="U69" s="72" t="str">
        <f>IF(O69&lt;'TEST MARKS '!$D$161,"N","Y")</f>
        <v>Y</v>
      </c>
    </row>
    <row r="70" spans="1:21">
      <c r="A70" s="39">
        <f>'TEST MARKS '!A74</f>
        <v>65</v>
      </c>
      <c r="B70" s="39" t="str">
        <f>'TEST MARKS '!B74</f>
        <v>NIDA SULTHANA N</v>
      </c>
      <c r="C70" s="39" t="str">
        <f>'TEST MARKS '!C74</f>
        <v>1SG15EC066</v>
      </c>
      <c r="D70" s="39">
        <f>'TEST MARKS '!P74</f>
        <v>76</v>
      </c>
      <c r="E70" s="39">
        <f t="shared" ref="E70:I70" si="63">D70</f>
        <v>76</v>
      </c>
      <c r="F70" s="39">
        <f t="shared" si="63"/>
        <v>76</v>
      </c>
      <c r="G70" s="39">
        <f t="shared" si="63"/>
        <v>76</v>
      </c>
      <c r="H70" s="39">
        <f t="shared" si="63"/>
        <v>76</v>
      </c>
      <c r="I70" s="39">
        <f t="shared" si="63"/>
        <v>76</v>
      </c>
      <c r="J70" s="137">
        <f>D70/'TEST MARKS '!$D$163*100</f>
        <v>95</v>
      </c>
      <c r="K70" s="137">
        <f>E70/'TEST MARKS '!$D$163*100</f>
        <v>95</v>
      </c>
      <c r="L70" s="137">
        <f>F70/'TEST MARKS '!$D$163*100</f>
        <v>95</v>
      </c>
      <c r="M70" s="137">
        <f>G70/'TEST MARKS '!$D$163*100</f>
        <v>95</v>
      </c>
      <c r="N70" s="137">
        <f>H70/'TEST MARKS '!$D$163*100</f>
        <v>95</v>
      </c>
      <c r="O70" s="137">
        <f>I70/'TEST MARKS '!$D$163*100</f>
        <v>95</v>
      </c>
      <c r="P70" s="72" t="str">
        <f>IF(J70&lt;'TEST MARKS '!$D$161,"N","Y")</f>
        <v>Y</v>
      </c>
      <c r="Q70" s="72" t="str">
        <f>IF(K70&lt;'TEST MARKS '!$D$161,"N","Y")</f>
        <v>Y</v>
      </c>
      <c r="R70" s="72" t="str">
        <f>IF(L70&lt;'TEST MARKS '!$D$161,"N","Y")</f>
        <v>Y</v>
      </c>
      <c r="S70" s="72" t="str">
        <f>IF(M70&lt;'TEST MARKS '!$D$161,"N","Y")</f>
        <v>Y</v>
      </c>
      <c r="T70" s="72" t="str">
        <f>IF(N70&lt;'TEST MARKS '!$D$161,"N","Y")</f>
        <v>Y</v>
      </c>
      <c r="U70" s="72" t="str">
        <f>IF(O70&lt;'TEST MARKS '!$D$161,"N","Y")</f>
        <v>Y</v>
      </c>
    </row>
    <row r="71" spans="1:21">
      <c r="A71" s="39">
        <f>'TEST MARKS '!A75</f>
        <v>66</v>
      </c>
      <c r="B71" s="39" t="str">
        <f>'TEST MARKS '!B75</f>
        <v>NIKHIL R.A</v>
      </c>
      <c r="C71" s="39" t="str">
        <f>'TEST MARKS '!C75</f>
        <v>1SG15EC067</v>
      </c>
      <c r="D71" s="39">
        <f>'TEST MARKS '!P75</f>
        <v>76</v>
      </c>
      <c r="E71" s="39">
        <f t="shared" ref="E71:I71" si="64">D71</f>
        <v>76</v>
      </c>
      <c r="F71" s="39">
        <f t="shared" si="64"/>
        <v>76</v>
      </c>
      <c r="G71" s="39">
        <f t="shared" si="64"/>
        <v>76</v>
      </c>
      <c r="H71" s="39">
        <f t="shared" si="64"/>
        <v>76</v>
      </c>
      <c r="I71" s="39">
        <f t="shared" si="64"/>
        <v>76</v>
      </c>
      <c r="J71" s="137">
        <f>D71/'TEST MARKS '!$D$163*100</f>
        <v>95</v>
      </c>
      <c r="K71" s="137">
        <f>E71/'TEST MARKS '!$D$163*100</f>
        <v>95</v>
      </c>
      <c r="L71" s="137">
        <f>F71/'TEST MARKS '!$D$163*100</f>
        <v>95</v>
      </c>
      <c r="M71" s="137">
        <f>G71/'TEST MARKS '!$D$163*100</f>
        <v>95</v>
      </c>
      <c r="N71" s="137">
        <f>H71/'TEST MARKS '!$D$163*100</f>
        <v>95</v>
      </c>
      <c r="O71" s="137">
        <f>I71/'TEST MARKS '!$D$163*100</f>
        <v>95</v>
      </c>
      <c r="P71" s="72" t="str">
        <f>IF(J71&lt;'TEST MARKS '!$D$161,"N","Y")</f>
        <v>Y</v>
      </c>
      <c r="Q71" s="72" t="str">
        <f>IF(K71&lt;'TEST MARKS '!$D$161,"N","Y")</f>
        <v>Y</v>
      </c>
      <c r="R71" s="72" t="str">
        <f>IF(L71&lt;'TEST MARKS '!$D$161,"N","Y")</f>
        <v>Y</v>
      </c>
      <c r="S71" s="72" t="str">
        <f>IF(M71&lt;'TEST MARKS '!$D$161,"N","Y")</f>
        <v>Y</v>
      </c>
      <c r="T71" s="72" t="str">
        <f>IF(N71&lt;'TEST MARKS '!$D$161,"N","Y")</f>
        <v>Y</v>
      </c>
      <c r="U71" s="72" t="str">
        <f>IF(O71&lt;'TEST MARKS '!$D$161,"N","Y")</f>
        <v>Y</v>
      </c>
    </row>
    <row r="72" spans="1:21">
      <c r="A72" s="39">
        <f>'TEST MARKS '!A76</f>
        <v>67</v>
      </c>
      <c r="B72" s="39" t="str">
        <f>'TEST MARKS '!B76</f>
        <v>NISHAL KUMAR TIWARI</v>
      </c>
      <c r="C72" s="39" t="str">
        <f>'TEST MARKS '!C76</f>
        <v>1SG15EC068</v>
      </c>
      <c r="D72" s="39">
        <f>'TEST MARKS '!P76</f>
        <v>60</v>
      </c>
      <c r="E72" s="39">
        <f t="shared" ref="E72:I72" si="65">D72</f>
        <v>60</v>
      </c>
      <c r="F72" s="39">
        <f t="shared" si="65"/>
        <v>60</v>
      </c>
      <c r="G72" s="39">
        <f t="shared" si="65"/>
        <v>60</v>
      </c>
      <c r="H72" s="39">
        <f t="shared" si="65"/>
        <v>60</v>
      </c>
      <c r="I72" s="39">
        <f t="shared" si="65"/>
        <v>60</v>
      </c>
      <c r="J72" s="137">
        <f>D72/'TEST MARKS '!$D$163*100</f>
        <v>75</v>
      </c>
      <c r="K72" s="137">
        <f>E72/'TEST MARKS '!$D$163*100</f>
        <v>75</v>
      </c>
      <c r="L72" s="137">
        <f>F72/'TEST MARKS '!$D$163*100</f>
        <v>75</v>
      </c>
      <c r="M72" s="137">
        <f>G72/'TEST MARKS '!$D$163*100</f>
        <v>75</v>
      </c>
      <c r="N72" s="137">
        <f>H72/'TEST MARKS '!$D$163*100</f>
        <v>75</v>
      </c>
      <c r="O72" s="137">
        <f>I72/'TEST MARKS '!$D$163*100</f>
        <v>75</v>
      </c>
      <c r="P72" s="72" t="str">
        <f>IF(J72&lt;'TEST MARKS '!$D$161,"N","Y")</f>
        <v>Y</v>
      </c>
      <c r="Q72" s="72" t="str">
        <f>IF(K72&lt;'TEST MARKS '!$D$161,"N","Y")</f>
        <v>Y</v>
      </c>
      <c r="R72" s="72" t="str">
        <f>IF(L72&lt;'TEST MARKS '!$D$161,"N","Y")</f>
        <v>Y</v>
      </c>
      <c r="S72" s="72" t="str">
        <f>IF(M72&lt;'TEST MARKS '!$D$161,"N","Y")</f>
        <v>Y</v>
      </c>
      <c r="T72" s="72" t="str">
        <f>IF(N72&lt;'TEST MARKS '!$D$161,"N","Y")</f>
        <v>Y</v>
      </c>
      <c r="U72" s="72" t="str">
        <f>IF(O72&lt;'TEST MARKS '!$D$161,"N","Y")</f>
        <v>Y</v>
      </c>
    </row>
    <row r="73" spans="1:21">
      <c r="A73" s="39">
        <f>'TEST MARKS '!A77</f>
        <v>68</v>
      </c>
      <c r="B73" s="39" t="str">
        <f>'TEST MARKS '!B77</f>
        <v>NISHANT KUMAR</v>
      </c>
      <c r="C73" s="39" t="str">
        <f>'TEST MARKS '!C77</f>
        <v>1SG15EC069</v>
      </c>
      <c r="D73" s="39">
        <f>'TEST MARKS '!P77</f>
        <v>68</v>
      </c>
      <c r="E73" s="39">
        <f t="shared" ref="E73:I73" si="66">D73</f>
        <v>68</v>
      </c>
      <c r="F73" s="39">
        <f t="shared" si="66"/>
        <v>68</v>
      </c>
      <c r="G73" s="39">
        <f t="shared" si="66"/>
        <v>68</v>
      </c>
      <c r="H73" s="39">
        <f t="shared" si="66"/>
        <v>68</v>
      </c>
      <c r="I73" s="39">
        <f t="shared" si="66"/>
        <v>68</v>
      </c>
      <c r="J73" s="137">
        <f>D73/'TEST MARKS '!$D$163*100</f>
        <v>85</v>
      </c>
      <c r="K73" s="137">
        <f>E73/'TEST MARKS '!$D$163*100</f>
        <v>85</v>
      </c>
      <c r="L73" s="137">
        <f>F73/'TEST MARKS '!$D$163*100</f>
        <v>85</v>
      </c>
      <c r="M73" s="137">
        <f>G73/'TEST MARKS '!$D$163*100</f>
        <v>85</v>
      </c>
      <c r="N73" s="137">
        <f>H73/'TEST MARKS '!$D$163*100</f>
        <v>85</v>
      </c>
      <c r="O73" s="137">
        <f>I73/'TEST MARKS '!$D$163*100</f>
        <v>85</v>
      </c>
      <c r="P73" s="72" t="str">
        <f>IF(J73&lt;'TEST MARKS '!$D$161,"N","Y")</f>
        <v>Y</v>
      </c>
      <c r="Q73" s="72" t="str">
        <f>IF(K73&lt;'TEST MARKS '!$D$161,"N","Y")</f>
        <v>Y</v>
      </c>
      <c r="R73" s="72" t="str">
        <f>IF(L73&lt;'TEST MARKS '!$D$161,"N","Y")</f>
        <v>Y</v>
      </c>
      <c r="S73" s="72" t="str">
        <f>IF(M73&lt;'TEST MARKS '!$D$161,"N","Y")</f>
        <v>Y</v>
      </c>
      <c r="T73" s="72" t="str">
        <f>IF(N73&lt;'TEST MARKS '!$D$161,"N","Y")</f>
        <v>Y</v>
      </c>
      <c r="U73" s="72" t="str">
        <f>IF(O73&lt;'TEST MARKS '!$D$161,"N","Y")</f>
        <v>Y</v>
      </c>
    </row>
    <row r="74" spans="1:21">
      <c r="A74" s="39">
        <f>'TEST MARKS '!A78</f>
        <v>69</v>
      </c>
      <c r="B74" s="39" t="str">
        <f>'TEST MARKS '!B78</f>
        <v>NIVEDITHA M</v>
      </c>
      <c r="C74" s="39" t="str">
        <f>'TEST MARKS '!C78</f>
        <v>1SG15EC070</v>
      </c>
      <c r="D74" s="39">
        <f>'TEST MARKS '!P78</f>
        <v>68</v>
      </c>
      <c r="E74" s="39">
        <f t="shared" ref="E74:I74" si="67">D74</f>
        <v>68</v>
      </c>
      <c r="F74" s="39">
        <f t="shared" si="67"/>
        <v>68</v>
      </c>
      <c r="G74" s="39">
        <f t="shared" si="67"/>
        <v>68</v>
      </c>
      <c r="H74" s="39">
        <f t="shared" si="67"/>
        <v>68</v>
      </c>
      <c r="I74" s="39">
        <f t="shared" si="67"/>
        <v>68</v>
      </c>
      <c r="J74" s="137">
        <f>D74/'TEST MARKS '!$D$163*100</f>
        <v>85</v>
      </c>
      <c r="K74" s="137">
        <f>E74/'TEST MARKS '!$D$163*100</f>
        <v>85</v>
      </c>
      <c r="L74" s="137">
        <f>F74/'TEST MARKS '!$D$163*100</f>
        <v>85</v>
      </c>
      <c r="M74" s="137">
        <f>G74/'TEST MARKS '!$D$163*100</f>
        <v>85</v>
      </c>
      <c r="N74" s="137">
        <f>H74/'TEST MARKS '!$D$163*100</f>
        <v>85</v>
      </c>
      <c r="O74" s="137">
        <f>I74/'TEST MARKS '!$D$163*100</f>
        <v>85</v>
      </c>
      <c r="P74" s="72" t="str">
        <f>IF(J74&lt;'TEST MARKS '!$D$161,"N","Y")</f>
        <v>Y</v>
      </c>
      <c r="Q74" s="72" t="str">
        <f>IF(K74&lt;'TEST MARKS '!$D$161,"N","Y")</f>
        <v>Y</v>
      </c>
      <c r="R74" s="72" t="str">
        <f>IF(L74&lt;'TEST MARKS '!$D$161,"N","Y")</f>
        <v>Y</v>
      </c>
      <c r="S74" s="72" t="str">
        <f>IF(M74&lt;'TEST MARKS '!$D$161,"N","Y")</f>
        <v>Y</v>
      </c>
      <c r="T74" s="72" t="str">
        <f>IF(N74&lt;'TEST MARKS '!$D$161,"N","Y")</f>
        <v>Y</v>
      </c>
      <c r="U74" s="72" t="str">
        <f>IF(O74&lt;'TEST MARKS '!$D$161,"N","Y")</f>
        <v>Y</v>
      </c>
    </row>
    <row r="75" spans="1:21">
      <c r="A75" s="39">
        <f>'TEST MARKS '!A79</f>
        <v>70</v>
      </c>
      <c r="B75" s="39" t="str">
        <f>'TEST MARKS '!B79</f>
        <v>NIVEDITHA S</v>
      </c>
      <c r="C75" s="39" t="str">
        <f>'TEST MARKS '!C79</f>
        <v>1SG15EC071</v>
      </c>
      <c r="D75" s="39">
        <f>'TEST MARKS '!P79</f>
        <v>68</v>
      </c>
      <c r="E75" s="39">
        <f t="shared" ref="E75:I75" si="68">D75</f>
        <v>68</v>
      </c>
      <c r="F75" s="39">
        <f t="shared" si="68"/>
        <v>68</v>
      </c>
      <c r="G75" s="39">
        <f t="shared" si="68"/>
        <v>68</v>
      </c>
      <c r="H75" s="39">
        <f t="shared" si="68"/>
        <v>68</v>
      </c>
      <c r="I75" s="39">
        <f t="shared" si="68"/>
        <v>68</v>
      </c>
      <c r="J75" s="137">
        <f>D75/'TEST MARKS '!$D$163*100</f>
        <v>85</v>
      </c>
      <c r="K75" s="137">
        <f>E75/'TEST MARKS '!$D$163*100</f>
        <v>85</v>
      </c>
      <c r="L75" s="137">
        <f>F75/'TEST MARKS '!$D$163*100</f>
        <v>85</v>
      </c>
      <c r="M75" s="137">
        <f>G75/'TEST MARKS '!$D$163*100</f>
        <v>85</v>
      </c>
      <c r="N75" s="137">
        <f>H75/'TEST MARKS '!$D$163*100</f>
        <v>85</v>
      </c>
      <c r="O75" s="137">
        <f>I75/'TEST MARKS '!$D$163*100</f>
        <v>85</v>
      </c>
      <c r="P75" s="72" t="str">
        <f>IF(J75&lt;'TEST MARKS '!$D$161,"N","Y")</f>
        <v>Y</v>
      </c>
      <c r="Q75" s="72" t="str">
        <f>IF(K75&lt;'TEST MARKS '!$D$161,"N","Y")</f>
        <v>Y</v>
      </c>
      <c r="R75" s="72" t="str">
        <f>IF(L75&lt;'TEST MARKS '!$D$161,"N","Y")</f>
        <v>Y</v>
      </c>
      <c r="S75" s="72" t="str">
        <f>IF(M75&lt;'TEST MARKS '!$D$161,"N","Y")</f>
        <v>Y</v>
      </c>
      <c r="T75" s="72" t="str">
        <f>IF(N75&lt;'TEST MARKS '!$D$161,"N","Y")</f>
        <v>Y</v>
      </c>
      <c r="U75" s="72" t="str">
        <f>IF(O75&lt;'TEST MARKS '!$D$161,"N","Y")</f>
        <v>Y</v>
      </c>
    </row>
    <row r="76" spans="1:21">
      <c r="A76" s="39">
        <f>'TEST MARKS '!A80</f>
        <v>71</v>
      </c>
      <c r="B76" s="39" t="str">
        <f>'TEST MARKS '!B80</f>
        <v>PAVITHRAJ</v>
      </c>
      <c r="C76" s="39" t="str">
        <f>'TEST MARKS '!C80</f>
        <v>1SG15EC072</v>
      </c>
      <c r="D76" s="39">
        <f>'TEST MARKS '!P80</f>
        <v>76</v>
      </c>
      <c r="E76" s="39">
        <f t="shared" ref="E76:I76" si="69">D76</f>
        <v>76</v>
      </c>
      <c r="F76" s="39">
        <f t="shared" si="69"/>
        <v>76</v>
      </c>
      <c r="G76" s="39">
        <f t="shared" si="69"/>
        <v>76</v>
      </c>
      <c r="H76" s="39">
        <f t="shared" si="69"/>
        <v>76</v>
      </c>
      <c r="I76" s="39">
        <f t="shared" si="69"/>
        <v>76</v>
      </c>
      <c r="J76" s="137">
        <f>D76/'TEST MARKS '!$D$163*100</f>
        <v>95</v>
      </c>
      <c r="K76" s="137">
        <f>E76/'TEST MARKS '!$D$163*100</f>
        <v>95</v>
      </c>
      <c r="L76" s="137">
        <f>F76/'TEST MARKS '!$D$163*100</f>
        <v>95</v>
      </c>
      <c r="M76" s="137">
        <f>G76/'TEST MARKS '!$D$163*100</f>
        <v>95</v>
      </c>
      <c r="N76" s="137">
        <f>H76/'TEST MARKS '!$D$163*100</f>
        <v>95</v>
      </c>
      <c r="O76" s="137">
        <f>I76/'TEST MARKS '!$D$163*100</f>
        <v>95</v>
      </c>
      <c r="P76" s="72" t="str">
        <f>IF(J76&lt;'TEST MARKS '!$D$161,"N","Y")</f>
        <v>Y</v>
      </c>
      <c r="Q76" s="72" t="str">
        <f>IF(K76&lt;'TEST MARKS '!$D$161,"N","Y")</f>
        <v>Y</v>
      </c>
      <c r="R76" s="72" t="str">
        <f>IF(L76&lt;'TEST MARKS '!$D$161,"N","Y")</f>
        <v>Y</v>
      </c>
      <c r="S76" s="72" t="str">
        <f>IF(M76&lt;'TEST MARKS '!$D$161,"N","Y")</f>
        <v>Y</v>
      </c>
      <c r="T76" s="72" t="str">
        <f>IF(N76&lt;'TEST MARKS '!$D$161,"N","Y")</f>
        <v>Y</v>
      </c>
      <c r="U76" s="72" t="str">
        <f>IF(O76&lt;'TEST MARKS '!$D$161,"N","Y")</f>
        <v>Y</v>
      </c>
    </row>
    <row r="77" spans="1:21">
      <c r="A77" s="39">
        <f>'TEST MARKS '!A81</f>
        <v>72</v>
      </c>
      <c r="B77" s="39" t="str">
        <f>'TEST MARKS '!B81</f>
        <v>PAVITRA</v>
      </c>
      <c r="C77" s="39" t="str">
        <f>'TEST MARKS '!C81</f>
        <v>1SG15EC073</v>
      </c>
      <c r="D77" s="39">
        <f>'TEST MARKS '!P81</f>
        <v>76</v>
      </c>
      <c r="E77" s="39">
        <f t="shared" ref="E77:I77" si="70">D77</f>
        <v>76</v>
      </c>
      <c r="F77" s="39">
        <f t="shared" si="70"/>
        <v>76</v>
      </c>
      <c r="G77" s="39">
        <f t="shared" si="70"/>
        <v>76</v>
      </c>
      <c r="H77" s="39">
        <f t="shared" si="70"/>
        <v>76</v>
      </c>
      <c r="I77" s="39">
        <f t="shared" si="70"/>
        <v>76</v>
      </c>
      <c r="J77" s="137">
        <f>D77/'TEST MARKS '!$D$163*100</f>
        <v>95</v>
      </c>
      <c r="K77" s="137">
        <f>E77/'TEST MARKS '!$D$163*100</f>
        <v>95</v>
      </c>
      <c r="L77" s="137">
        <f>F77/'TEST MARKS '!$D$163*100</f>
        <v>95</v>
      </c>
      <c r="M77" s="137">
        <f>G77/'TEST MARKS '!$D$163*100</f>
        <v>95</v>
      </c>
      <c r="N77" s="137">
        <f>H77/'TEST MARKS '!$D$163*100</f>
        <v>95</v>
      </c>
      <c r="O77" s="137">
        <f>I77/'TEST MARKS '!$D$163*100</f>
        <v>95</v>
      </c>
      <c r="P77" s="72" t="str">
        <f>IF(J77&lt;'TEST MARKS '!$D$161,"N","Y")</f>
        <v>Y</v>
      </c>
      <c r="Q77" s="72" t="str">
        <f>IF(K77&lt;'TEST MARKS '!$D$161,"N","Y")</f>
        <v>Y</v>
      </c>
      <c r="R77" s="72" t="str">
        <f>IF(L77&lt;'TEST MARKS '!$D$161,"N","Y")</f>
        <v>Y</v>
      </c>
      <c r="S77" s="72" t="str">
        <f>IF(M77&lt;'TEST MARKS '!$D$161,"N","Y")</f>
        <v>Y</v>
      </c>
      <c r="T77" s="72" t="str">
        <f>IF(N77&lt;'TEST MARKS '!$D$161,"N","Y")</f>
        <v>Y</v>
      </c>
      <c r="U77" s="72" t="str">
        <f>IF(O77&lt;'TEST MARKS '!$D$161,"N","Y")</f>
        <v>Y</v>
      </c>
    </row>
    <row r="78" spans="1:21">
      <c r="A78" s="39">
        <f>'TEST MARKS '!A82</f>
        <v>73</v>
      </c>
      <c r="B78" s="39" t="str">
        <f>'TEST MARKS '!B82</f>
        <v>POOJA R</v>
      </c>
      <c r="C78" s="39" t="str">
        <f>'TEST MARKS '!C82</f>
        <v>1SG15EC074</v>
      </c>
      <c r="D78" s="39">
        <f>'TEST MARKS '!P82</f>
        <v>76</v>
      </c>
      <c r="E78" s="39">
        <f t="shared" ref="E78:I78" si="71">D78</f>
        <v>76</v>
      </c>
      <c r="F78" s="39">
        <f t="shared" si="71"/>
        <v>76</v>
      </c>
      <c r="G78" s="39">
        <f t="shared" si="71"/>
        <v>76</v>
      </c>
      <c r="H78" s="39">
        <f t="shared" si="71"/>
        <v>76</v>
      </c>
      <c r="I78" s="39">
        <f t="shared" si="71"/>
        <v>76</v>
      </c>
      <c r="J78" s="137">
        <f>D78/'TEST MARKS '!$D$163*100</f>
        <v>95</v>
      </c>
      <c r="K78" s="137">
        <f>E78/'TEST MARKS '!$D$163*100</f>
        <v>95</v>
      </c>
      <c r="L78" s="137">
        <f>F78/'TEST MARKS '!$D$163*100</f>
        <v>95</v>
      </c>
      <c r="M78" s="137">
        <f>G78/'TEST MARKS '!$D$163*100</f>
        <v>95</v>
      </c>
      <c r="N78" s="137">
        <f>H78/'TEST MARKS '!$D$163*100</f>
        <v>95</v>
      </c>
      <c r="O78" s="137">
        <f>I78/'TEST MARKS '!$D$163*100</f>
        <v>95</v>
      </c>
      <c r="P78" s="72" t="str">
        <f>IF(J78&lt;'TEST MARKS '!$D$161,"N","Y")</f>
        <v>Y</v>
      </c>
      <c r="Q78" s="72" t="str">
        <f>IF(K78&lt;'TEST MARKS '!$D$161,"N","Y")</f>
        <v>Y</v>
      </c>
      <c r="R78" s="72" t="str">
        <f>IF(L78&lt;'TEST MARKS '!$D$161,"N","Y")</f>
        <v>Y</v>
      </c>
      <c r="S78" s="72" t="str">
        <f>IF(M78&lt;'TEST MARKS '!$D$161,"N","Y")</f>
        <v>Y</v>
      </c>
      <c r="T78" s="72" t="str">
        <f>IF(N78&lt;'TEST MARKS '!$D$161,"N","Y")</f>
        <v>Y</v>
      </c>
      <c r="U78" s="72" t="str">
        <f>IF(O78&lt;'TEST MARKS '!$D$161,"N","Y")</f>
        <v>Y</v>
      </c>
    </row>
    <row r="79" spans="1:21">
      <c r="A79" s="39">
        <f>'TEST MARKS '!A83</f>
        <v>74</v>
      </c>
      <c r="B79" s="39" t="str">
        <f>'TEST MARKS '!B83</f>
        <v>POOJA S BHAT</v>
      </c>
      <c r="C79" s="39" t="str">
        <f>'TEST MARKS '!C83</f>
        <v>1SG15EC075</v>
      </c>
      <c r="D79" s="39">
        <f>'TEST MARKS '!P83</f>
        <v>76</v>
      </c>
      <c r="E79" s="39">
        <f t="shared" ref="E79:I79" si="72">D79</f>
        <v>76</v>
      </c>
      <c r="F79" s="39">
        <f t="shared" si="72"/>
        <v>76</v>
      </c>
      <c r="G79" s="39">
        <f t="shared" si="72"/>
        <v>76</v>
      </c>
      <c r="H79" s="39">
        <f t="shared" si="72"/>
        <v>76</v>
      </c>
      <c r="I79" s="39">
        <f t="shared" si="72"/>
        <v>76</v>
      </c>
      <c r="J79" s="137">
        <f>D79/'TEST MARKS '!$D$163*100</f>
        <v>95</v>
      </c>
      <c r="K79" s="137">
        <f>E79/'TEST MARKS '!$D$163*100</f>
        <v>95</v>
      </c>
      <c r="L79" s="137">
        <f>F79/'TEST MARKS '!$D$163*100</f>
        <v>95</v>
      </c>
      <c r="M79" s="137">
        <f>G79/'TEST MARKS '!$D$163*100</f>
        <v>95</v>
      </c>
      <c r="N79" s="137">
        <f>H79/'TEST MARKS '!$D$163*100</f>
        <v>95</v>
      </c>
      <c r="O79" s="137">
        <f>I79/'TEST MARKS '!$D$163*100</f>
        <v>95</v>
      </c>
      <c r="P79" s="72" t="str">
        <f>IF(J79&lt;'TEST MARKS '!$D$161,"N","Y")</f>
        <v>Y</v>
      </c>
      <c r="Q79" s="72" t="str">
        <f>IF(K79&lt;'TEST MARKS '!$D$161,"N","Y")</f>
        <v>Y</v>
      </c>
      <c r="R79" s="72" t="str">
        <f>IF(L79&lt;'TEST MARKS '!$D$161,"N","Y")</f>
        <v>Y</v>
      </c>
      <c r="S79" s="72" t="str">
        <f>IF(M79&lt;'TEST MARKS '!$D$161,"N","Y")</f>
        <v>Y</v>
      </c>
      <c r="T79" s="72" t="str">
        <f>IF(N79&lt;'TEST MARKS '!$D$161,"N","Y")</f>
        <v>Y</v>
      </c>
      <c r="U79" s="72" t="str">
        <f>IF(O79&lt;'TEST MARKS '!$D$161,"N","Y")</f>
        <v>Y</v>
      </c>
    </row>
    <row r="80" spans="1:21">
      <c r="A80" s="39">
        <f>'TEST MARKS '!A84</f>
        <v>75</v>
      </c>
      <c r="B80" s="39" t="str">
        <f>'TEST MARKS '!B84</f>
        <v>PRAJWAL K</v>
      </c>
      <c r="C80" s="39" t="str">
        <f>'TEST MARKS '!C84</f>
        <v>1SG15EC076</v>
      </c>
      <c r="D80" s="39">
        <f>'TEST MARKS '!P84</f>
        <v>76</v>
      </c>
      <c r="E80" s="39">
        <f t="shared" ref="E80:I80" si="73">D80</f>
        <v>76</v>
      </c>
      <c r="F80" s="39">
        <f t="shared" si="73"/>
        <v>76</v>
      </c>
      <c r="G80" s="39">
        <f t="shared" si="73"/>
        <v>76</v>
      </c>
      <c r="H80" s="39">
        <f t="shared" si="73"/>
        <v>76</v>
      </c>
      <c r="I80" s="39">
        <f t="shared" si="73"/>
        <v>76</v>
      </c>
      <c r="J80" s="137">
        <f>D80/'TEST MARKS '!$D$163*100</f>
        <v>95</v>
      </c>
      <c r="K80" s="137">
        <f>E80/'TEST MARKS '!$D$163*100</f>
        <v>95</v>
      </c>
      <c r="L80" s="137">
        <f>F80/'TEST MARKS '!$D$163*100</f>
        <v>95</v>
      </c>
      <c r="M80" s="137">
        <f>G80/'TEST MARKS '!$D$163*100</f>
        <v>95</v>
      </c>
      <c r="N80" s="137">
        <f>H80/'TEST MARKS '!$D$163*100</f>
        <v>95</v>
      </c>
      <c r="O80" s="137">
        <f>I80/'TEST MARKS '!$D$163*100</f>
        <v>95</v>
      </c>
      <c r="P80" s="72" t="str">
        <f>IF(J80&lt;'TEST MARKS '!$D$161,"N","Y")</f>
        <v>Y</v>
      </c>
      <c r="Q80" s="72" t="str">
        <f>IF(K80&lt;'TEST MARKS '!$D$161,"N","Y")</f>
        <v>Y</v>
      </c>
      <c r="R80" s="72" t="str">
        <f>IF(L80&lt;'TEST MARKS '!$D$161,"N","Y")</f>
        <v>Y</v>
      </c>
      <c r="S80" s="72" t="str">
        <f>IF(M80&lt;'TEST MARKS '!$D$161,"N","Y")</f>
        <v>Y</v>
      </c>
      <c r="T80" s="72" t="str">
        <f>IF(N80&lt;'TEST MARKS '!$D$161,"N","Y")</f>
        <v>Y</v>
      </c>
      <c r="U80" s="72" t="str">
        <f>IF(O80&lt;'TEST MARKS '!$D$161,"N","Y")</f>
        <v>Y</v>
      </c>
    </row>
    <row r="81" spans="1:21">
      <c r="A81" s="39">
        <f>'TEST MARKS '!A85</f>
        <v>76</v>
      </c>
      <c r="B81" s="39" t="str">
        <f>'TEST MARKS '!B85</f>
        <v>PRAJWAL S</v>
      </c>
      <c r="C81" s="39" t="str">
        <f>'TEST MARKS '!C85</f>
        <v>1SG15EC077</v>
      </c>
      <c r="D81" s="39">
        <f>'TEST MARKS '!P85</f>
        <v>68</v>
      </c>
      <c r="E81" s="39">
        <f t="shared" ref="E81:I81" si="74">D81</f>
        <v>68</v>
      </c>
      <c r="F81" s="39">
        <f t="shared" si="74"/>
        <v>68</v>
      </c>
      <c r="G81" s="39">
        <f t="shared" si="74"/>
        <v>68</v>
      </c>
      <c r="H81" s="39">
        <f t="shared" si="74"/>
        <v>68</v>
      </c>
      <c r="I81" s="39">
        <f t="shared" si="74"/>
        <v>68</v>
      </c>
      <c r="J81" s="137">
        <f>D81/'TEST MARKS '!$D$163*100</f>
        <v>85</v>
      </c>
      <c r="K81" s="137">
        <f>E81/'TEST MARKS '!$D$163*100</f>
        <v>85</v>
      </c>
      <c r="L81" s="137">
        <f>F81/'TEST MARKS '!$D$163*100</f>
        <v>85</v>
      </c>
      <c r="M81" s="137">
        <f>G81/'TEST MARKS '!$D$163*100</f>
        <v>85</v>
      </c>
      <c r="N81" s="137">
        <f>H81/'TEST MARKS '!$D$163*100</f>
        <v>85</v>
      </c>
      <c r="O81" s="137">
        <f>I81/'TEST MARKS '!$D$163*100</f>
        <v>85</v>
      </c>
      <c r="P81" s="72" t="str">
        <f>IF(J81&lt;'TEST MARKS '!$D$161,"N","Y")</f>
        <v>Y</v>
      </c>
      <c r="Q81" s="72" t="str">
        <f>IF(K81&lt;'TEST MARKS '!$D$161,"N","Y")</f>
        <v>Y</v>
      </c>
      <c r="R81" s="72" t="str">
        <f>IF(L81&lt;'TEST MARKS '!$D$161,"N","Y")</f>
        <v>Y</v>
      </c>
      <c r="S81" s="72" t="str">
        <f>IF(M81&lt;'TEST MARKS '!$D$161,"N","Y")</f>
        <v>Y</v>
      </c>
      <c r="T81" s="72" t="str">
        <f>IF(N81&lt;'TEST MARKS '!$D$161,"N","Y")</f>
        <v>Y</v>
      </c>
      <c r="U81" s="72" t="str">
        <f>IF(O81&lt;'TEST MARKS '!$D$161,"N","Y")</f>
        <v>Y</v>
      </c>
    </row>
    <row r="82" spans="1:21">
      <c r="A82" s="39">
        <f>'TEST MARKS '!A86</f>
        <v>77</v>
      </c>
      <c r="B82" s="39" t="str">
        <f>'TEST MARKS '!B86</f>
        <v>PRASHANT RAJPUT</v>
      </c>
      <c r="C82" s="39" t="str">
        <f>'TEST MARKS '!C86</f>
        <v>1SG15EC078</v>
      </c>
      <c r="D82" s="39">
        <f>'TEST MARKS '!P86</f>
        <v>76</v>
      </c>
      <c r="E82" s="39">
        <f t="shared" ref="E82:I82" si="75">D82</f>
        <v>76</v>
      </c>
      <c r="F82" s="39">
        <f t="shared" si="75"/>
        <v>76</v>
      </c>
      <c r="G82" s="39">
        <f t="shared" si="75"/>
        <v>76</v>
      </c>
      <c r="H82" s="39">
        <f t="shared" si="75"/>
        <v>76</v>
      </c>
      <c r="I82" s="39">
        <f t="shared" si="75"/>
        <v>76</v>
      </c>
      <c r="J82" s="137">
        <f>D82/'TEST MARKS '!$D$163*100</f>
        <v>95</v>
      </c>
      <c r="K82" s="137">
        <f>E82/'TEST MARKS '!$D$163*100</f>
        <v>95</v>
      </c>
      <c r="L82" s="137">
        <f>F82/'TEST MARKS '!$D$163*100</f>
        <v>95</v>
      </c>
      <c r="M82" s="137">
        <f>G82/'TEST MARKS '!$D$163*100</f>
        <v>95</v>
      </c>
      <c r="N82" s="137">
        <f>H82/'TEST MARKS '!$D$163*100</f>
        <v>95</v>
      </c>
      <c r="O82" s="137">
        <f>I82/'TEST MARKS '!$D$163*100</f>
        <v>95</v>
      </c>
      <c r="P82" s="72" t="str">
        <f>IF(J82&lt;'TEST MARKS '!$D$161,"N","Y")</f>
        <v>Y</v>
      </c>
      <c r="Q82" s="72" t="str">
        <f>IF(K82&lt;'TEST MARKS '!$D$161,"N","Y")</f>
        <v>Y</v>
      </c>
      <c r="R82" s="72" t="str">
        <f>IF(L82&lt;'TEST MARKS '!$D$161,"N","Y")</f>
        <v>Y</v>
      </c>
      <c r="S82" s="72" t="str">
        <f>IF(M82&lt;'TEST MARKS '!$D$161,"N","Y")</f>
        <v>Y</v>
      </c>
      <c r="T82" s="72" t="str">
        <f>IF(N82&lt;'TEST MARKS '!$D$161,"N","Y")</f>
        <v>Y</v>
      </c>
      <c r="U82" s="72" t="str">
        <f>IF(O82&lt;'TEST MARKS '!$D$161,"N","Y")</f>
        <v>Y</v>
      </c>
    </row>
    <row r="83" spans="1:21">
      <c r="A83" s="39">
        <f>'TEST MARKS '!A87</f>
        <v>78</v>
      </c>
      <c r="B83" s="39" t="str">
        <f>'TEST MARKS '!B87</f>
        <v>PRASHANT SRIVASTAVA</v>
      </c>
      <c r="C83" s="39" t="str">
        <f>'TEST MARKS '!C87</f>
        <v>1SG15EC079</v>
      </c>
      <c r="D83" s="39">
        <f>'TEST MARKS '!P87</f>
        <v>68</v>
      </c>
      <c r="E83" s="39">
        <f t="shared" ref="E83:I83" si="76">D83</f>
        <v>68</v>
      </c>
      <c r="F83" s="39">
        <f t="shared" si="76"/>
        <v>68</v>
      </c>
      <c r="G83" s="39">
        <f t="shared" si="76"/>
        <v>68</v>
      </c>
      <c r="H83" s="39">
        <f t="shared" si="76"/>
        <v>68</v>
      </c>
      <c r="I83" s="39">
        <f t="shared" si="76"/>
        <v>68</v>
      </c>
      <c r="J83" s="137">
        <f>D83/'TEST MARKS '!$D$163*100</f>
        <v>85</v>
      </c>
      <c r="K83" s="137">
        <f>E83/'TEST MARKS '!$D$163*100</f>
        <v>85</v>
      </c>
      <c r="L83" s="137">
        <f>F83/'TEST MARKS '!$D$163*100</f>
        <v>85</v>
      </c>
      <c r="M83" s="137">
        <f>G83/'TEST MARKS '!$D$163*100</f>
        <v>85</v>
      </c>
      <c r="N83" s="137">
        <f>H83/'TEST MARKS '!$D$163*100</f>
        <v>85</v>
      </c>
      <c r="O83" s="137">
        <f>I83/'TEST MARKS '!$D$163*100</f>
        <v>85</v>
      </c>
      <c r="P83" s="72" t="str">
        <f>IF(J83&lt;'TEST MARKS '!$D$161,"N","Y")</f>
        <v>Y</v>
      </c>
      <c r="Q83" s="72" t="str">
        <f>IF(K83&lt;'TEST MARKS '!$D$161,"N","Y")</f>
        <v>Y</v>
      </c>
      <c r="R83" s="72" t="str">
        <f>IF(L83&lt;'TEST MARKS '!$D$161,"N","Y")</f>
        <v>Y</v>
      </c>
      <c r="S83" s="72" t="str">
        <f>IF(M83&lt;'TEST MARKS '!$D$161,"N","Y")</f>
        <v>Y</v>
      </c>
      <c r="T83" s="72" t="str">
        <f>IF(N83&lt;'TEST MARKS '!$D$161,"N","Y")</f>
        <v>Y</v>
      </c>
      <c r="U83" s="72" t="str">
        <f>IF(O83&lt;'TEST MARKS '!$D$161,"N","Y")</f>
        <v>Y</v>
      </c>
    </row>
    <row r="84" spans="1:21">
      <c r="A84" s="39">
        <f>'TEST MARKS '!A88</f>
        <v>79</v>
      </c>
      <c r="B84" s="39" t="str">
        <f>'TEST MARKS '!B88</f>
        <v>PRATEEK KUMAR THAKUR</v>
      </c>
      <c r="C84" s="39" t="str">
        <f>'TEST MARKS '!C88</f>
        <v>1SG15EC080</v>
      </c>
      <c r="D84" s="39">
        <f>'TEST MARKS '!P88</f>
        <v>76</v>
      </c>
      <c r="E84" s="39">
        <f t="shared" ref="E84:I84" si="77">D84</f>
        <v>76</v>
      </c>
      <c r="F84" s="39">
        <f t="shared" si="77"/>
        <v>76</v>
      </c>
      <c r="G84" s="39">
        <f t="shared" si="77"/>
        <v>76</v>
      </c>
      <c r="H84" s="39">
        <f t="shared" si="77"/>
        <v>76</v>
      </c>
      <c r="I84" s="39">
        <f t="shared" si="77"/>
        <v>76</v>
      </c>
      <c r="J84" s="137">
        <f>D84/'TEST MARKS '!$D$163*100</f>
        <v>95</v>
      </c>
      <c r="K84" s="137">
        <f>E84/'TEST MARKS '!$D$163*100</f>
        <v>95</v>
      </c>
      <c r="L84" s="137">
        <f>F84/'TEST MARKS '!$D$163*100</f>
        <v>95</v>
      </c>
      <c r="M84" s="137">
        <f>G84/'TEST MARKS '!$D$163*100</f>
        <v>95</v>
      </c>
      <c r="N84" s="137">
        <f>H84/'TEST MARKS '!$D$163*100</f>
        <v>95</v>
      </c>
      <c r="O84" s="137">
        <f>I84/'TEST MARKS '!$D$163*100</f>
        <v>95</v>
      </c>
      <c r="P84" s="72" t="str">
        <f>IF(J84&lt;'TEST MARKS '!$D$161,"N","Y")</f>
        <v>Y</v>
      </c>
      <c r="Q84" s="72" t="str">
        <f>IF(K84&lt;'TEST MARKS '!$D$161,"N","Y")</f>
        <v>Y</v>
      </c>
      <c r="R84" s="72" t="str">
        <f>IF(L84&lt;'TEST MARKS '!$D$161,"N","Y")</f>
        <v>Y</v>
      </c>
      <c r="S84" s="72" t="str">
        <f>IF(M84&lt;'TEST MARKS '!$D$161,"N","Y")</f>
        <v>Y</v>
      </c>
      <c r="T84" s="72" t="str">
        <f>IF(N84&lt;'TEST MARKS '!$D$161,"N","Y")</f>
        <v>Y</v>
      </c>
      <c r="U84" s="72" t="str">
        <f>IF(O84&lt;'TEST MARKS '!$D$161,"N","Y")</f>
        <v>Y</v>
      </c>
    </row>
    <row r="85" spans="1:21">
      <c r="A85" s="39">
        <f>'TEST MARKS '!A89</f>
        <v>80</v>
      </c>
      <c r="B85" s="39" t="str">
        <f>'TEST MARKS '!B89</f>
        <v>PRATHIBHA K</v>
      </c>
      <c r="C85" s="39" t="str">
        <f>'TEST MARKS '!C89</f>
        <v>1SG15EC081</v>
      </c>
      <c r="D85" s="39">
        <f>'TEST MARKS '!P89</f>
        <v>76</v>
      </c>
      <c r="E85" s="39">
        <f t="shared" ref="E85:I85" si="78">D85</f>
        <v>76</v>
      </c>
      <c r="F85" s="39">
        <f t="shared" si="78"/>
        <v>76</v>
      </c>
      <c r="G85" s="39">
        <f t="shared" si="78"/>
        <v>76</v>
      </c>
      <c r="H85" s="39">
        <f t="shared" si="78"/>
        <v>76</v>
      </c>
      <c r="I85" s="39">
        <f t="shared" si="78"/>
        <v>76</v>
      </c>
      <c r="J85" s="137">
        <f>D85/'TEST MARKS '!$D$163*100</f>
        <v>95</v>
      </c>
      <c r="K85" s="137">
        <f>E85/'TEST MARKS '!$D$163*100</f>
        <v>95</v>
      </c>
      <c r="L85" s="137">
        <f>F85/'TEST MARKS '!$D$163*100</f>
        <v>95</v>
      </c>
      <c r="M85" s="137">
        <f>G85/'TEST MARKS '!$D$163*100</f>
        <v>95</v>
      </c>
      <c r="N85" s="137">
        <f>H85/'TEST MARKS '!$D$163*100</f>
        <v>95</v>
      </c>
      <c r="O85" s="137">
        <f>I85/'TEST MARKS '!$D$163*100</f>
        <v>95</v>
      </c>
      <c r="P85" s="72" t="str">
        <f>IF(J85&lt;'TEST MARKS '!$D$161,"N","Y")</f>
        <v>Y</v>
      </c>
      <c r="Q85" s="72" t="str">
        <f>IF(K85&lt;'TEST MARKS '!$D$161,"N","Y")</f>
        <v>Y</v>
      </c>
      <c r="R85" s="72" t="str">
        <f>IF(L85&lt;'TEST MARKS '!$D$161,"N","Y")</f>
        <v>Y</v>
      </c>
      <c r="S85" s="72" t="str">
        <f>IF(M85&lt;'TEST MARKS '!$D$161,"N","Y")</f>
        <v>Y</v>
      </c>
      <c r="T85" s="72" t="str">
        <f>IF(N85&lt;'TEST MARKS '!$D$161,"N","Y")</f>
        <v>Y</v>
      </c>
      <c r="U85" s="72" t="str">
        <f>IF(O85&lt;'TEST MARKS '!$D$161,"N","Y")</f>
        <v>Y</v>
      </c>
    </row>
    <row r="86" spans="1:21">
      <c r="A86" s="39">
        <f>'TEST MARKS '!A90</f>
        <v>81</v>
      </c>
      <c r="B86" s="39" t="str">
        <f>'TEST MARKS '!B90</f>
        <v>PREMA K S</v>
      </c>
      <c r="C86" s="39" t="str">
        <f>'TEST MARKS '!C90</f>
        <v>1SG15EC082</v>
      </c>
      <c r="D86" s="39">
        <f>'TEST MARKS '!P90</f>
        <v>76</v>
      </c>
      <c r="E86" s="39">
        <f t="shared" ref="E86:I86" si="79">D86</f>
        <v>76</v>
      </c>
      <c r="F86" s="39">
        <f t="shared" si="79"/>
        <v>76</v>
      </c>
      <c r="G86" s="39">
        <f t="shared" si="79"/>
        <v>76</v>
      </c>
      <c r="H86" s="39">
        <f t="shared" si="79"/>
        <v>76</v>
      </c>
      <c r="I86" s="39">
        <f t="shared" si="79"/>
        <v>76</v>
      </c>
      <c r="J86" s="137">
        <f>D86/'TEST MARKS '!$D$163*100</f>
        <v>95</v>
      </c>
      <c r="K86" s="137">
        <f>E86/'TEST MARKS '!$D$163*100</f>
        <v>95</v>
      </c>
      <c r="L86" s="137">
        <f>F86/'TEST MARKS '!$D$163*100</f>
        <v>95</v>
      </c>
      <c r="M86" s="137">
        <f>G86/'TEST MARKS '!$D$163*100</f>
        <v>95</v>
      </c>
      <c r="N86" s="137">
        <f>H86/'TEST MARKS '!$D$163*100</f>
        <v>95</v>
      </c>
      <c r="O86" s="137">
        <f>I86/'TEST MARKS '!$D$163*100</f>
        <v>95</v>
      </c>
      <c r="P86" s="72" t="str">
        <f>IF(J86&lt;'TEST MARKS '!$D$161,"N","Y")</f>
        <v>Y</v>
      </c>
      <c r="Q86" s="72" t="str">
        <f>IF(K86&lt;'TEST MARKS '!$D$161,"N","Y")</f>
        <v>Y</v>
      </c>
      <c r="R86" s="72" t="str">
        <f>IF(L86&lt;'TEST MARKS '!$D$161,"N","Y")</f>
        <v>Y</v>
      </c>
      <c r="S86" s="72" t="str">
        <f>IF(M86&lt;'TEST MARKS '!$D$161,"N","Y")</f>
        <v>Y</v>
      </c>
      <c r="T86" s="72" t="str">
        <f>IF(N86&lt;'TEST MARKS '!$D$161,"N","Y")</f>
        <v>Y</v>
      </c>
      <c r="U86" s="72" t="str">
        <f>IF(O86&lt;'TEST MARKS '!$D$161,"N","Y")</f>
        <v>Y</v>
      </c>
    </row>
    <row r="87" spans="1:21">
      <c r="A87" s="39">
        <f>'TEST MARKS '!A91</f>
        <v>82</v>
      </c>
      <c r="B87" s="39" t="str">
        <f>'TEST MARKS '!B91</f>
        <v>PRIYADARSHINI C</v>
      </c>
      <c r="C87" s="39" t="str">
        <f>'TEST MARKS '!C91</f>
        <v>1SG15EC083</v>
      </c>
      <c r="D87" s="39">
        <f>'TEST MARKS '!P91</f>
        <v>76</v>
      </c>
      <c r="E87" s="39">
        <f t="shared" ref="E87:I87" si="80">D87</f>
        <v>76</v>
      </c>
      <c r="F87" s="39">
        <f t="shared" si="80"/>
        <v>76</v>
      </c>
      <c r="G87" s="39">
        <f t="shared" si="80"/>
        <v>76</v>
      </c>
      <c r="H87" s="39">
        <f t="shared" si="80"/>
        <v>76</v>
      </c>
      <c r="I87" s="39">
        <f t="shared" si="80"/>
        <v>76</v>
      </c>
      <c r="J87" s="137">
        <f>D87/'TEST MARKS '!$D$163*100</f>
        <v>95</v>
      </c>
      <c r="K87" s="137">
        <f>E87/'TEST MARKS '!$D$163*100</f>
        <v>95</v>
      </c>
      <c r="L87" s="137">
        <f>F87/'TEST MARKS '!$D$163*100</f>
        <v>95</v>
      </c>
      <c r="M87" s="137">
        <f>G87/'TEST MARKS '!$D$163*100</f>
        <v>95</v>
      </c>
      <c r="N87" s="137">
        <f>H87/'TEST MARKS '!$D$163*100</f>
        <v>95</v>
      </c>
      <c r="O87" s="137">
        <f>I87/'TEST MARKS '!$D$163*100</f>
        <v>95</v>
      </c>
      <c r="P87" s="72" t="str">
        <f>IF(J87&lt;'TEST MARKS '!$D$161,"N","Y")</f>
        <v>Y</v>
      </c>
      <c r="Q87" s="72" t="str">
        <f>IF(K87&lt;'TEST MARKS '!$D$161,"N","Y")</f>
        <v>Y</v>
      </c>
      <c r="R87" s="72" t="str">
        <f>IF(L87&lt;'TEST MARKS '!$D$161,"N","Y")</f>
        <v>Y</v>
      </c>
      <c r="S87" s="72" t="str">
        <f>IF(M87&lt;'TEST MARKS '!$D$161,"N","Y")</f>
        <v>Y</v>
      </c>
      <c r="T87" s="72" t="str">
        <f>IF(N87&lt;'TEST MARKS '!$D$161,"N","Y")</f>
        <v>Y</v>
      </c>
      <c r="U87" s="72" t="str">
        <f>IF(O87&lt;'TEST MARKS '!$D$161,"N","Y")</f>
        <v>Y</v>
      </c>
    </row>
    <row r="88" spans="1:21">
      <c r="A88" s="39">
        <f>'TEST MARKS '!A92</f>
        <v>83</v>
      </c>
      <c r="B88" s="39" t="str">
        <f>'TEST MARKS '!B92</f>
        <v>PRUTHVI R</v>
      </c>
      <c r="C88" s="39" t="str">
        <f>'TEST MARKS '!C92</f>
        <v>1SG15EC084</v>
      </c>
      <c r="D88" s="39">
        <f>'TEST MARKS '!P92</f>
        <v>76</v>
      </c>
      <c r="E88" s="39">
        <f t="shared" ref="E88:I88" si="81">D88</f>
        <v>76</v>
      </c>
      <c r="F88" s="39">
        <f t="shared" si="81"/>
        <v>76</v>
      </c>
      <c r="G88" s="39">
        <f t="shared" si="81"/>
        <v>76</v>
      </c>
      <c r="H88" s="39">
        <f t="shared" si="81"/>
        <v>76</v>
      </c>
      <c r="I88" s="39">
        <f t="shared" si="81"/>
        <v>76</v>
      </c>
      <c r="J88" s="137">
        <f>D88/'TEST MARKS '!$D$163*100</f>
        <v>95</v>
      </c>
      <c r="K88" s="137">
        <f>E88/'TEST MARKS '!$D$163*100</f>
        <v>95</v>
      </c>
      <c r="L88" s="137">
        <f>F88/'TEST MARKS '!$D$163*100</f>
        <v>95</v>
      </c>
      <c r="M88" s="137">
        <f>G88/'TEST MARKS '!$D$163*100</f>
        <v>95</v>
      </c>
      <c r="N88" s="137">
        <f>H88/'TEST MARKS '!$D$163*100</f>
        <v>95</v>
      </c>
      <c r="O88" s="137">
        <f>I88/'TEST MARKS '!$D$163*100</f>
        <v>95</v>
      </c>
      <c r="P88" s="72" t="str">
        <f>IF(J88&lt;'TEST MARKS '!$D$161,"N","Y")</f>
        <v>Y</v>
      </c>
      <c r="Q88" s="72" t="str">
        <f>IF(K88&lt;'TEST MARKS '!$D$161,"N","Y")</f>
        <v>Y</v>
      </c>
      <c r="R88" s="72" t="str">
        <f>IF(L88&lt;'TEST MARKS '!$D$161,"N","Y")</f>
        <v>Y</v>
      </c>
      <c r="S88" s="72" t="str">
        <f>IF(M88&lt;'TEST MARKS '!$D$161,"N","Y")</f>
        <v>Y</v>
      </c>
      <c r="T88" s="72" t="str">
        <f>IF(N88&lt;'TEST MARKS '!$D$161,"N","Y")</f>
        <v>Y</v>
      </c>
      <c r="U88" s="72" t="str">
        <f>IF(O88&lt;'TEST MARKS '!$D$161,"N","Y")</f>
        <v>Y</v>
      </c>
    </row>
    <row r="89" spans="1:21">
      <c r="A89" s="39">
        <f>'TEST MARKS '!A93</f>
        <v>84</v>
      </c>
      <c r="B89" s="39" t="str">
        <f>'TEST MARKS '!B93</f>
        <v>REKHA R</v>
      </c>
      <c r="C89" s="39" t="str">
        <f>'TEST MARKS '!C93</f>
        <v>1SG15EC085</v>
      </c>
      <c r="D89" s="39">
        <f>'TEST MARKS '!P93</f>
        <v>76</v>
      </c>
      <c r="E89" s="39">
        <f t="shared" ref="E89:I89" si="82">D89</f>
        <v>76</v>
      </c>
      <c r="F89" s="39">
        <f t="shared" si="82"/>
        <v>76</v>
      </c>
      <c r="G89" s="39">
        <f t="shared" si="82"/>
        <v>76</v>
      </c>
      <c r="H89" s="39">
        <f t="shared" si="82"/>
        <v>76</v>
      </c>
      <c r="I89" s="39">
        <f t="shared" si="82"/>
        <v>76</v>
      </c>
      <c r="J89" s="137">
        <f>D89/'TEST MARKS '!$D$163*100</f>
        <v>95</v>
      </c>
      <c r="K89" s="137">
        <f>E89/'TEST MARKS '!$D$163*100</f>
        <v>95</v>
      </c>
      <c r="L89" s="137">
        <f>F89/'TEST MARKS '!$D$163*100</f>
        <v>95</v>
      </c>
      <c r="M89" s="137">
        <f>G89/'TEST MARKS '!$D$163*100</f>
        <v>95</v>
      </c>
      <c r="N89" s="137">
        <f>H89/'TEST MARKS '!$D$163*100</f>
        <v>95</v>
      </c>
      <c r="O89" s="137">
        <f>I89/'TEST MARKS '!$D$163*100</f>
        <v>95</v>
      </c>
      <c r="P89" s="72" t="str">
        <f>IF(J89&lt;'TEST MARKS '!$D$161,"N","Y")</f>
        <v>Y</v>
      </c>
      <c r="Q89" s="72" t="str">
        <f>IF(K89&lt;'TEST MARKS '!$D$161,"N","Y")</f>
        <v>Y</v>
      </c>
      <c r="R89" s="72" t="str">
        <f>IF(L89&lt;'TEST MARKS '!$D$161,"N","Y")</f>
        <v>Y</v>
      </c>
      <c r="S89" s="72" t="str">
        <f>IF(M89&lt;'TEST MARKS '!$D$161,"N","Y")</f>
        <v>Y</v>
      </c>
      <c r="T89" s="72" t="str">
        <f>IF(N89&lt;'TEST MARKS '!$D$161,"N","Y")</f>
        <v>Y</v>
      </c>
      <c r="U89" s="72" t="str">
        <f>IF(O89&lt;'TEST MARKS '!$D$161,"N","Y")</f>
        <v>Y</v>
      </c>
    </row>
    <row r="90" spans="1:21">
      <c r="A90" s="39">
        <f>'TEST MARKS '!A94</f>
        <v>85</v>
      </c>
      <c r="B90" s="39" t="str">
        <f>'TEST MARKS '!B94</f>
        <v>RAJKUMAR</v>
      </c>
      <c r="C90" s="39" t="str">
        <f>'TEST MARKS '!C94</f>
        <v>1SG15EC086</v>
      </c>
      <c r="D90" s="39">
        <f>'TEST MARKS '!P94</f>
        <v>76</v>
      </c>
      <c r="E90" s="39">
        <f t="shared" ref="E90:I90" si="83">D90</f>
        <v>76</v>
      </c>
      <c r="F90" s="39">
        <f t="shared" si="83"/>
        <v>76</v>
      </c>
      <c r="G90" s="39">
        <f t="shared" si="83"/>
        <v>76</v>
      </c>
      <c r="H90" s="39">
        <f t="shared" si="83"/>
        <v>76</v>
      </c>
      <c r="I90" s="39">
        <f t="shared" si="83"/>
        <v>76</v>
      </c>
      <c r="J90" s="137">
        <f>D90/'TEST MARKS '!$D$163*100</f>
        <v>95</v>
      </c>
      <c r="K90" s="137">
        <f>E90/'TEST MARKS '!$D$163*100</f>
        <v>95</v>
      </c>
      <c r="L90" s="137">
        <f>F90/'TEST MARKS '!$D$163*100</f>
        <v>95</v>
      </c>
      <c r="M90" s="137">
        <f>G90/'TEST MARKS '!$D$163*100</f>
        <v>95</v>
      </c>
      <c r="N90" s="137">
        <f>H90/'TEST MARKS '!$D$163*100</f>
        <v>95</v>
      </c>
      <c r="O90" s="137">
        <f>I90/'TEST MARKS '!$D$163*100</f>
        <v>95</v>
      </c>
      <c r="P90" s="72" t="str">
        <f>IF(J90&lt;'TEST MARKS '!$D$161,"N","Y")</f>
        <v>Y</v>
      </c>
      <c r="Q90" s="72" t="str">
        <f>IF(K90&lt;'TEST MARKS '!$D$161,"N","Y")</f>
        <v>Y</v>
      </c>
      <c r="R90" s="72" t="str">
        <f>IF(L90&lt;'TEST MARKS '!$D$161,"N","Y")</f>
        <v>Y</v>
      </c>
      <c r="S90" s="72" t="str">
        <f>IF(M90&lt;'TEST MARKS '!$D$161,"N","Y")</f>
        <v>Y</v>
      </c>
      <c r="T90" s="72" t="str">
        <f>IF(N90&lt;'TEST MARKS '!$D$161,"N","Y")</f>
        <v>Y</v>
      </c>
      <c r="U90" s="72" t="str">
        <f>IF(O90&lt;'TEST MARKS '!$D$161,"N","Y")</f>
        <v>Y</v>
      </c>
    </row>
    <row r="91" spans="1:21">
      <c r="A91" s="39">
        <f>'TEST MARKS '!A95</f>
        <v>86</v>
      </c>
      <c r="B91" s="39" t="str">
        <f>'TEST MARKS '!B95</f>
        <v>RAKSHA G R</v>
      </c>
      <c r="C91" s="39" t="str">
        <f>'TEST MARKS '!C95</f>
        <v>1SG15EC087</v>
      </c>
      <c r="D91" s="39">
        <f>'TEST MARKS '!P95</f>
        <v>76</v>
      </c>
      <c r="E91" s="39">
        <f t="shared" ref="E91:I91" si="84">D91</f>
        <v>76</v>
      </c>
      <c r="F91" s="39">
        <f t="shared" si="84"/>
        <v>76</v>
      </c>
      <c r="G91" s="39">
        <f t="shared" si="84"/>
        <v>76</v>
      </c>
      <c r="H91" s="39">
        <f t="shared" si="84"/>
        <v>76</v>
      </c>
      <c r="I91" s="39">
        <f t="shared" si="84"/>
        <v>76</v>
      </c>
      <c r="J91" s="137">
        <f>D91/'TEST MARKS '!$D$163*100</f>
        <v>95</v>
      </c>
      <c r="K91" s="137">
        <f>E91/'TEST MARKS '!$D$163*100</f>
        <v>95</v>
      </c>
      <c r="L91" s="137">
        <f>F91/'TEST MARKS '!$D$163*100</f>
        <v>95</v>
      </c>
      <c r="M91" s="137">
        <f>G91/'TEST MARKS '!$D$163*100</f>
        <v>95</v>
      </c>
      <c r="N91" s="137">
        <f>H91/'TEST MARKS '!$D$163*100</f>
        <v>95</v>
      </c>
      <c r="O91" s="137">
        <f>I91/'TEST MARKS '!$D$163*100</f>
        <v>95</v>
      </c>
      <c r="P91" s="72" t="str">
        <f>IF(J91&lt;'TEST MARKS '!$D$161,"N","Y")</f>
        <v>Y</v>
      </c>
      <c r="Q91" s="72" t="str">
        <f>IF(K91&lt;'TEST MARKS '!$D$161,"N","Y")</f>
        <v>Y</v>
      </c>
      <c r="R91" s="72" t="str">
        <f>IF(L91&lt;'TEST MARKS '!$D$161,"N","Y")</f>
        <v>Y</v>
      </c>
      <c r="S91" s="72" t="str">
        <f>IF(M91&lt;'TEST MARKS '!$D$161,"N","Y")</f>
        <v>Y</v>
      </c>
      <c r="T91" s="72" t="str">
        <f>IF(N91&lt;'TEST MARKS '!$D$161,"N","Y")</f>
        <v>Y</v>
      </c>
      <c r="U91" s="72" t="str">
        <f>IF(O91&lt;'TEST MARKS '!$D$161,"N","Y")</f>
        <v>Y</v>
      </c>
    </row>
    <row r="92" spans="1:21">
      <c r="A92" s="39">
        <f>'TEST MARKS '!A96</f>
        <v>87</v>
      </c>
      <c r="B92" s="39" t="str">
        <f>'TEST MARKS '!B96</f>
        <v>RANJAN S</v>
      </c>
      <c r="C92" s="39" t="str">
        <f>'TEST MARKS '!C96</f>
        <v>1SG15EC088</v>
      </c>
      <c r="D92" s="39">
        <f>'TEST MARKS '!P96</f>
        <v>68</v>
      </c>
      <c r="E92" s="39">
        <f t="shared" ref="E92:I92" si="85">D92</f>
        <v>68</v>
      </c>
      <c r="F92" s="39">
        <f t="shared" si="85"/>
        <v>68</v>
      </c>
      <c r="G92" s="39">
        <f t="shared" si="85"/>
        <v>68</v>
      </c>
      <c r="H92" s="39">
        <f t="shared" si="85"/>
        <v>68</v>
      </c>
      <c r="I92" s="39">
        <f t="shared" si="85"/>
        <v>68</v>
      </c>
      <c r="J92" s="137">
        <f>D92/'TEST MARKS '!$D$163*100</f>
        <v>85</v>
      </c>
      <c r="K92" s="137">
        <f>E92/'TEST MARKS '!$D$163*100</f>
        <v>85</v>
      </c>
      <c r="L92" s="137">
        <f>F92/'TEST MARKS '!$D$163*100</f>
        <v>85</v>
      </c>
      <c r="M92" s="137">
        <f>G92/'TEST MARKS '!$D$163*100</f>
        <v>85</v>
      </c>
      <c r="N92" s="137">
        <f>H92/'TEST MARKS '!$D$163*100</f>
        <v>85</v>
      </c>
      <c r="O92" s="137">
        <f>I92/'TEST MARKS '!$D$163*100</f>
        <v>85</v>
      </c>
      <c r="P92" s="72" t="str">
        <f>IF(J92&lt;'TEST MARKS '!$D$161,"N","Y")</f>
        <v>Y</v>
      </c>
      <c r="Q92" s="72" t="str">
        <f>IF(K92&lt;'TEST MARKS '!$D$161,"N","Y")</f>
        <v>Y</v>
      </c>
      <c r="R92" s="72" t="str">
        <f>IF(L92&lt;'TEST MARKS '!$D$161,"N","Y")</f>
        <v>Y</v>
      </c>
      <c r="S92" s="72" t="str">
        <f>IF(M92&lt;'TEST MARKS '!$D$161,"N","Y")</f>
        <v>Y</v>
      </c>
      <c r="T92" s="72" t="str">
        <f>IF(N92&lt;'TEST MARKS '!$D$161,"N","Y")</f>
        <v>Y</v>
      </c>
      <c r="U92" s="72" t="str">
        <f>IF(O92&lt;'TEST MARKS '!$D$161,"N","Y")</f>
        <v>Y</v>
      </c>
    </row>
    <row r="93" spans="1:21">
      <c r="A93" s="39">
        <f>'TEST MARKS '!A97</f>
        <v>88</v>
      </c>
      <c r="B93" s="39" t="str">
        <f>'TEST MARKS '!B97</f>
        <v>RANJITH GOWDA B</v>
      </c>
      <c r="C93" s="39" t="str">
        <f>'TEST MARKS '!C97</f>
        <v>1SG15EC089</v>
      </c>
      <c r="D93" s="39">
        <f>'TEST MARKS '!P97</f>
        <v>76</v>
      </c>
      <c r="E93" s="39">
        <f t="shared" ref="E93:I93" si="86">D93</f>
        <v>76</v>
      </c>
      <c r="F93" s="39">
        <f t="shared" si="86"/>
        <v>76</v>
      </c>
      <c r="G93" s="39">
        <f t="shared" si="86"/>
        <v>76</v>
      </c>
      <c r="H93" s="39">
        <f t="shared" si="86"/>
        <v>76</v>
      </c>
      <c r="I93" s="39">
        <f t="shared" si="86"/>
        <v>76</v>
      </c>
      <c r="J93" s="137">
        <f>D93/'TEST MARKS '!$D$163*100</f>
        <v>95</v>
      </c>
      <c r="K93" s="137">
        <f>E93/'TEST MARKS '!$D$163*100</f>
        <v>95</v>
      </c>
      <c r="L93" s="137">
        <f>F93/'TEST MARKS '!$D$163*100</f>
        <v>95</v>
      </c>
      <c r="M93" s="137">
        <f>G93/'TEST MARKS '!$D$163*100</f>
        <v>95</v>
      </c>
      <c r="N93" s="137">
        <f>H93/'TEST MARKS '!$D$163*100</f>
        <v>95</v>
      </c>
      <c r="O93" s="137">
        <f>I93/'TEST MARKS '!$D$163*100</f>
        <v>95</v>
      </c>
      <c r="P93" s="72" t="str">
        <f>IF(J93&lt;'TEST MARKS '!$D$161,"N","Y")</f>
        <v>Y</v>
      </c>
      <c r="Q93" s="72" t="str">
        <f>IF(K93&lt;'TEST MARKS '!$D$161,"N","Y")</f>
        <v>Y</v>
      </c>
      <c r="R93" s="72" t="str">
        <f>IF(L93&lt;'TEST MARKS '!$D$161,"N","Y")</f>
        <v>Y</v>
      </c>
      <c r="S93" s="72" t="str">
        <f>IF(M93&lt;'TEST MARKS '!$D$161,"N","Y")</f>
        <v>Y</v>
      </c>
      <c r="T93" s="72" t="str">
        <f>IF(N93&lt;'TEST MARKS '!$D$161,"N","Y")</f>
        <v>Y</v>
      </c>
      <c r="U93" s="72" t="str">
        <f>IF(O93&lt;'TEST MARKS '!$D$161,"N","Y")</f>
        <v>Y</v>
      </c>
    </row>
    <row r="94" spans="1:21">
      <c r="A94" s="39">
        <f>'TEST MARKS '!A98</f>
        <v>89</v>
      </c>
      <c r="B94" s="39" t="str">
        <f>'TEST MARKS '!B98</f>
        <v>RAVI C</v>
      </c>
      <c r="C94" s="39" t="str">
        <f>'TEST MARKS '!C98</f>
        <v>1SG15EC090</v>
      </c>
      <c r="D94" s="39">
        <f>'TEST MARKS '!P98</f>
        <v>68</v>
      </c>
      <c r="E94" s="39">
        <f t="shared" ref="E94:I94" si="87">D94</f>
        <v>68</v>
      </c>
      <c r="F94" s="39">
        <f t="shared" si="87"/>
        <v>68</v>
      </c>
      <c r="G94" s="39">
        <f t="shared" si="87"/>
        <v>68</v>
      </c>
      <c r="H94" s="39">
        <f t="shared" si="87"/>
        <v>68</v>
      </c>
      <c r="I94" s="39">
        <f t="shared" si="87"/>
        <v>68</v>
      </c>
      <c r="J94" s="137">
        <f>D94/'TEST MARKS '!$D$163*100</f>
        <v>85</v>
      </c>
      <c r="K94" s="137">
        <f>E94/'TEST MARKS '!$D$163*100</f>
        <v>85</v>
      </c>
      <c r="L94" s="137">
        <f>F94/'TEST MARKS '!$D$163*100</f>
        <v>85</v>
      </c>
      <c r="M94" s="137">
        <f>G94/'TEST MARKS '!$D$163*100</f>
        <v>85</v>
      </c>
      <c r="N94" s="137">
        <f>H94/'TEST MARKS '!$D$163*100</f>
        <v>85</v>
      </c>
      <c r="O94" s="137">
        <f>I94/'TEST MARKS '!$D$163*100</f>
        <v>85</v>
      </c>
      <c r="P94" s="72" t="str">
        <f>IF(J94&lt;'TEST MARKS '!$D$161,"N","Y")</f>
        <v>Y</v>
      </c>
      <c r="Q94" s="72" t="str">
        <f>IF(K94&lt;'TEST MARKS '!$D$161,"N","Y")</f>
        <v>Y</v>
      </c>
      <c r="R94" s="72" t="str">
        <f>IF(L94&lt;'TEST MARKS '!$D$161,"N","Y")</f>
        <v>Y</v>
      </c>
      <c r="S94" s="72" t="str">
        <f>IF(M94&lt;'TEST MARKS '!$D$161,"N","Y")</f>
        <v>Y</v>
      </c>
      <c r="T94" s="72" t="str">
        <f>IF(N94&lt;'TEST MARKS '!$D$161,"N","Y")</f>
        <v>Y</v>
      </c>
      <c r="U94" s="72" t="str">
        <f>IF(O94&lt;'TEST MARKS '!$D$161,"N","Y")</f>
        <v>Y</v>
      </c>
    </row>
    <row r="95" spans="1:21">
      <c r="A95" s="39">
        <f>'TEST MARKS '!A99</f>
        <v>90</v>
      </c>
      <c r="B95" s="39" t="str">
        <f>'TEST MARKS '!B99</f>
        <v>SAI SIDDHARTH M</v>
      </c>
      <c r="C95" s="39" t="str">
        <f>'TEST MARKS '!C99</f>
        <v>1SG15EC091</v>
      </c>
      <c r="D95" s="39">
        <f>'TEST MARKS '!P99</f>
        <v>68</v>
      </c>
      <c r="E95" s="39">
        <f t="shared" ref="E95:I95" si="88">D95</f>
        <v>68</v>
      </c>
      <c r="F95" s="39">
        <f t="shared" si="88"/>
        <v>68</v>
      </c>
      <c r="G95" s="39">
        <f t="shared" si="88"/>
        <v>68</v>
      </c>
      <c r="H95" s="39">
        <f t="shared" si="88"/>
        <v>68</v>
      </c>
      <c r="I95" s="39">
        <f t="shared" si="88"/>
        <v>68</v>
      </c>
      <c r="J95" s="137">
        <f>D95/'TEST MARKS '!$D$163*100</f>
        <v>85</v>
      </c>
      <c r="K95" s="137">
        <f>E95/'TEST MARKS '!$D$163*100</f>
        <v>85</v>
      </c>
      <c r="L95" s="137">
        <f>F95/'TEST MARKS '!$D$163*100</f>
        <v>85</v>
      </c>
      <c r="M95" s="137">
        <f>G95/'TEST MARKS '!$D$163*100</f>
        <v>85</v>
      </c>
      <c r="N95" s="137">
        <f>H95/'TEST MARKS '!$D$163*100</f>
        <v>85</v>
      </c>
      <c r="O95" s="137">
        <f>I95/'TEST MARKS '!$D$163*100</f>
        <v>85</v>
      </c>
      <c r="P95" s="72" t="str">
        <f>IF(J95&lt;'TEST MARKS '!$D$161,"N","Y")</f>
        <v>Y</v>
      </c>
      <c r="Q95" s="72" t="str">
        <f>IF(K95&lt;'TEST MARKS '!$D$161,"N","Y")</f>
        <v>Y</v>
      </c>
      <c r="R95" s="72" t="str">
        <f>IF(L95&lt;'TEST MARKS '!$D$161,"N","Y")</f>
        <v>Y</v>
      </c>
      <c r="S95" s="72" t="str">
        <f>IF(M95&lt;'TEST MARKS '!$D$161,"N","Y")</f>
        <v>Y</v>
      </c>
      <c r="T95" s="72" t="str">
        <f>IF(N95&lt;'TEST MARKS '!$D$161,"N","Y")</f>
        <v>Y</v>
      </c>
      <c r="U95" s="72" t="str">
        <f>IF(O95&lt;'TEST MARKS '!$D$161,"N","Y")</f>
        <v>Y</v>
      </c>
    </row>
    <row r="96" spans="1:21">
      <c r="A96" s="39">
        <f>'TEST MARKS '!A100</f>
        <v>91</v>
      </c>
      <c r="B96" s="39" t="str">
        <f>'TEST MARKS '!B100</f>
        <v>SANDHYA V</v>
      </c>
      <c r="C96" s="39" t="str">
        <f>'TEST MARKS '!C100</f>
        <v>1SG15EC092</v>
      </c>
      <c r="D96" s="39">
        <f>'TEST MARKS '!P100</f>
        <v>60</v>
      </c>
      <c r="E96" s="39">
        <f t="shared" ref="E96:I96" si="89">D96</f>
        <v>60</v>
      </c>
      <c r="F96" s="39">
        <f t="shared" si="89"/>
        <v>60</v>
      </c>
      <c r="G96" s="39">
        <f t="shared" si="89"/>
        <v>60</v>
      </c>
      <c r="H96" s="39">
        <f t="shared" si="89"/>
        <v>60</v>
      </c>
      <c r="I96" s="39">
        <f t="shared" si="89"/>
        <v>60</v>
      </c>
      <c r="J96" s="137">
        <f>D96/'TEST MARKS '!$D$163*100</f>
        <v>75</v>
      </c>
      <c r="K96" s="137">
        <f>E96/'TEST MARKS '!$D$163*100</f>
        <v>75</v>
      </c>
      <c r="L96" s="137">
        <f>F96/'TEST MARKS '!$D$163*100</f>
        <v>75</v>
      </c>
      <c r="M96" s="137">
        <f>G96/'TEST MARKS '!$D$163*100</f>
        <v>75</v>
      </c>
      <c r="N96" s="137">
        <f>H96/'TEST MARKS '!$D$163*100</f>
        <v>75</v>
      </c>
      <c r="O96" s="137">
        <f>I96/'TEST MARKS '!$D$163*100</f>
        <v>75</v>
      </c>
      <c r="P96" s="72" t="str">
        <f>IF(J96&lt;'TEST MARKS '!$D$161,"N","Y")</f>
        <v>Y</v>
      </c>
      <c r="Q96" s="72" t="str">
        <f>IF(K96&lt;'TEST MARKS '!$D$161,"N","Y")</f>
        <v>Y</v>
      </c>
      <c r="R96" s="72" t="str">
        <f>IF(L96&lt;'TEST MARKS '!$D$161,"N","Y")</f>
        <v>Y</v>
      </c>
      <c r="S96" s="72" t="str">
        <f>IF(M96&lt;'TEST MARKS '!$D$161,"N","Y")</f>
        <v>Y</v>
      </c>
      <c r="T96" s="72" t="str">
        <f>IF(N96&lt;'TEST MARKS '!$D$161,"N","Y")</f>
        <v>Y</v>
      </c>
      <c r="U96" s="72" t="str">
        <f>IF(O96&lt;'TEST MARKS '!$D$161,"N","Y")</f>
        <v>Y</v>
      </c>
    </row>
    <row r="97" spans="1:21">
      <c r="A97" s="39">
        <f>'TEST MARKS '!A101</f>
        <v>92</v>
      </c>
      <c r="B97" s="39" t="str">
        <f>'TEST MARKS '!B101</f>
        <v>SANDHYA Y G</v>
      </c>
      <c r="C97" s="39" t="str">
        <f>'TEST MARKS '!C101</f>
        <v>1SG15EC093</v>
      </c>
      <c r="D97" s="39">
        <f>'TEST MARKS '!P101</f>
        <v>68</v>
      </c>
      <c r="E97" s="39">
        <f t="shared" ref="E97:I97" si="90">D97</f>
        <v>68</v>
      </c>
      <c r="F97" s="39">
        <f t="shared" si="90"/>
        <v>68</v>
      </c>
      <c r="G97" s="39">
        <f t="shared" si="90"/>
        <v>68</v>
      </c>
      <c r="H97" s="39">
        <f t="shared" si="90"/>
        <v>68</v>
      </c>
      <c r="I97" s="39">
        <f t="shared" si="90"/>
        <v>68</v>
      </c>
      <c r="J97" s="137">
        <f>D97/'TEST MARKS '!$D$163*100</f>
        <v>85</v>
      </c>
      <c r="K97" s="137">
        <f>E97/'TEST MARKS '!$D$163*100</f>
        <v>85</v>
      </c>
      <c r="L97" s="137">
        <f>F97/'TEST MARKS '!$D$163*100</f>
        <v>85</v>
      </c>
      <c r="M97" s="137">
        <f>G97/'TEST MARKS '!$D$163*100</f>
        <v>85</v>
      </c>
      <c r="N97" s="137">
        <f>H97/'TEST MARKS '!$D$163*100</f>
        <v>85</v>
      </c>
      <c r="O97" s="137">
        <f>I97/'TEST MARKS '!$D$163*100</f>
        <v>85</v>
      </c>
      <c r="P97" s="72" t="str">
        <f>IF(J97&lt;'TEST MARKS '!$D$161,"N","Y")</f>
        <v>Y</v>
      </c>
      <c r="Q97" s="72" t="str">
        <f>IF(K97&lt;'TEST MARKS '!$D$161,"N","Y")</f>
        <v>Y</v>
      </c>
      <c r="R97" s="72" t="str">
        <f>IF(L97&lt;'TEST MARKS '!$D$161,"N","Y")</f>
        <v>Y</v>
      </c>
      <c r="S97" s="72" t="str">
        <f>IF(M97&lt;'TEST MARKS '!$D$161,"N","Y")</f>
        <v>Y</v>
      </c>
      <c r="T97" s="72" t="str">
        <f>IF(N97&lt;'TEST MARKS '!$D$161,"N","Y")</f>
        <v>Y</v>
      </c>
      <c r="U97" s="72" t="str">
        <f>IF(O97&lt;'TEST MARKS '!$D$161,"N","Y")</f>
        <v>Y</v>
      </c>
    </row>
    <row r="98" spans="1:21">
      <c r="A98" s="39">
        <f>'TEST MARKS '!A102</f>
        <v>93</v>
      </c>
      <c r="B98" s="39" t="str">
        <f>'TEST MARKS '!B102</f>
        <v>SANJANA  A S</v>
      </c>
      <c r="C98" s="39" t="str">
        <f>'TEST MARKS '!C102</f>
        <v>1SG15EC094</v>
      </c>
      <c r="D98" s="39">
        <f>'TEST MARKS '!P102</f>
        <v>76</v>
      </c>
      <c r="E98" s="39">
        <f t="shared" ref="E98:I98" si="91">D98</f>
        <v>76</v>
      </c>
      <c r="F98" s="39">
        <f t="shared" si="91"/>
        <v>76</v>
      </c>
      <c r="G98" s="39">
        <f t="shared" si="91"/>
        <v>76</v>
      </c>
      <c r="H98" s="39">
        <f t="shared" si="91"/>
        <v>76</v>
      </c>
      <c r="I98" s="39">
        <f t="shared" si="91"/>
        <v>76</v>
      </c>
      <c r="J98" s="137">
        <f>D98/'TEST MARKS '!$D$163*100</f>
        <v>95</v>
      </c>
      <c r="K98" s="137">
        <f>E98/'TEST MARKS '!$D$163*100</f>
        <v>95</v>
      </c>
      <c r="L98" s="137">
        <f>F98/'TEST MARKS '!$D$163*100</f>
        <v>95</v>
      </c>
      <c r="M98" s="137">
        <f>G98/'TEST MARKS '!$D$163*100</f>
        <v>95</v>
      </c>
      <c r="N98" s="137">
        <f>H98/'TEST MARKS '!$D$163*100</f>
        <v>95</v>
      </c>
      <c r="O98" s="137">
        <f>I98/'TEST MARKS '!$D$163*100</f>
        <v>95</v>
      </c>
      <c r="P98" s="72" t="str">
        <f>IF(J98&lt;'TEST MARKS '!$D$161,"N","Y")</f>
        <v>Y</v>
      </c>
      <c r="Q98" s="72" t="str">
        <f>IF(K98&lt;'TEST MARKS '!$D$161,"N","Y")</f>
        <v>Y</v>
      </c>
      <c r="R98" s="72" t="str">
        <f>IF(L98&lt;'TEST MARKS '!$D$161,"N","Y")</f>
        <v>Y</v>
      </c>
      <c r="S98" s="72" t="str">
        <f>IF(M98&lt;'TEST MARKS '!$D$161,"N","Y")</f>
        <v>Y</v>
      </c>
      <c r="T98" s="72" t="str">
        <f>IF(N98&lt;'TEST MARKS '!$D$161,"N","Y")</f>
        <v>Y</v>
      </c>
      <c r="U98" s="72" t="str">
        <f>IF(O98&lt;'TEST MARKS '!$D$161,"N","Y")</f>
        <v>Y</v>
      </c>
    </row>
    <row r="99" spans="1:21">
      <c r="A99" s="39">
        <f>'TEST MARKS '!A103</f>
        <v>94</v>
      </c>
      <c r="B99" s="39" t="str">
        <f>'TEST MARKS '!B103</f>
        <v>SANJAY KUMAR B N</v>
      </c>
      <c r="C99" s="39" t="str">
        <f>'TEST MARKS '!C103</f>
        <v>1SG15EC095</v>
      </c>
      <c r="D99" s="39">
        <f>'TEST MARKS '!P103</f>
        <v>60</v>
      </c>
      <c r="E99" s="39">
        <f t="shared" ref="E99:I99" si="92">D99</f>
        <v>60</v>
      </c>
      <c r="F99" s="39">
        <f t="shared" si="92"/>
        <v>60</v>
      </c>
      <c r="G99" s="39">
        <f t="shared" si="92"/>
        <v>60</v>
      </c>
      <c r="H99" s="39">
        <f t="shared" si="92"/>
        <v>60</v>
      </c>
      <c r="I99" s="39">
        <f t="shared" si="92"/>
        <v>60</v>
      </c>
      <c r="J99" s="137">
        <f>D99/'TEST MARKS '!$D$163*100</f>
        <v>75</v>
      </c>
      <c r="K99" s="137">
        <f>E99/'TEST MARKS '!$D$163*100</f>
        <v>75</v>
      </c>
      <c r="L99" s="137">
        <f>F99/'TEST MARKS '!$D$163*100</f>
        <v>75</v>
      </c>
      <c r="M99" s="137">
        <f>G99/'TEST MARKS '!$D$163*100</f>
        <v>75</v>
      </c>
      <c r="N99" s="137">
        <f>H99/'TEST MARKS '!$D$163*100</f>
        <v>75</v>
      </c>
      <c r="O99" s="137">
        <f>I99/'TEST MARKS '!$D$163*100</f>
        <v>75</v>
      </c>
      <c r="P99" s="72" t="str">
        <f>IF(J99&lt;'TEST MARKS '!$D$161,"N","Y")</f>
        <v>Y</v>
      </c>
      <c r="Q99" s="72" t="str">
        <f>IF(K99&lt;'TEST MARKS '!$D$161,"N","Y")</f>
        <v>Y</v>
      </c>
      <c r="R99" s="72" t="str">
        <f>IF(L99&lt;'TEST MARKS '!$D$161,"N","Y")</f>
        <v>Y</v>
      </c>
      <c r="S99" s="72" t="str">
        <f>IF(M99&lt;'TEST MARKS '!$D$161,"N","Y")</f>
        <v>Y</v>
      </c>
      <c r="T99" s="72" t="str">
        <f>IF(N99&lt;'TEST MARKS '!$D$161,"N","Y")</f>
        <v>Y</v>
      </c>
      <c r="U99" s="72" t="str">
        <f>IF(O99&lt;'TEST MARKS '!$D$161,"N","Y")</f>
        <v>Y</v>
      </c>
    </row>
    <row r="100" spans="1:21">
      <c r="A100" s="39">
        <f>'TEST MARKS '!A104</f>
        <v>95</v>
      </c>
      <c r="B100" s="39" t="str">
        <f>'TEST MARKS '!B104</f>
        <v>SANJAY KUMAR L</v>
      </c>
      <c r="C100" s="39" t="str">
        <f>'TEST MARKS '!C104</f>
        <v>1SG15EC096</v>
      </c>
      <c r="D100" s="39">
        <f>'TEST MARKS '!P104</f>
        <v>68</v>
      </c>
      <c r="E100" s="39">
        <f t="shared" ref="E100:I100" si="93">D100</f>
        <v>68</v>
      </c>
      <c r="F100" s="39">
        <f t="shared" si="93"/>
        <v>68</v>
      </c>
      <c r="G100" s="39">
        <f t="shared" si="93"/>
        <v>68</v>
      </c>
      <c r="H100" s="39">
        <f t="shared" si="93"/>
        <v>68</v>
      </c>
      <c r="I100" s="39">
        <f t="shared" si="93"/>
        <v>68</v>
      </c>
      <c r="J100" s="137">
        <f>D100/'TEST MARKS '!$D$163*100</f>
        <v>85</v>
      </c>
      <c r="K100" s="137">
        <f>E100/'TEST MARKS '!$D$163*100</f>
        <v>85</v>
      </c>
      <c r="L100" s="137">
        <f>F100/'TEST MARKS '!$D$163*100</f>
        <v>85</v>
      </c>
      <c r="M100" s="137">
        <f>G100/'TEST MARKS '!$D$163*100</f>
        <v>85</v>
      </c>
      <c r="N100" s="137">
        <f>H100/'TEST MARKS '!$D$163*100</f>
        <v>85</v>
      </c>
      <c r="O100" s="137">
        <f>I100/'TEST MARKS '!$D$163*100</f>
        <v>85</v>
      </c>
      <c r="P100" s="72" t="str">
        <f>IF(J100&lt;'TEST MARKS '!$D$161,"N","Y")</f>
        <v>Y</v>
      </c>
      <c r="Q100" s="72" t="str">
        <f>IF(K100&lt;'TEST MARKS '!$D$161,"N","Y")</f>
        <v>Y</v>
      </c>
      <c r="R100" s="72" t="str">
        <f>IF(L100&lt;'TEST MARKS '!$D$161,"N","Y")</f>
        <v>Y</v>
      </c>
      <c r="S100" s="72" t="str">
        <f>IF(M100&lt;'TEST MARKS '!$D$161,"N","Y")</f>
        <v>Y</v>
      </c>
      <c r="T100" s="72" t="str">
        <f>IF(N100&lt;'TEST MARKS '!$D$161,"N","Y")</f>
        <v>Y</v>
      </c>
      <c r="U100" s="72" t="str">
        <f>IF(O100&lt;'TEST MARKS '!$D$161,"N","Y")</f>
        <v>Y</v>
      </c>
    </row>
    <row r="101" spans="1:21">
      <c r="A101" s="39">
        <f>'TEST MARKS '!A105</f>
        <v>96</v>
      </c>
      <c r="B101" s="39" t="str">
        <f>'TEST MARKS '!B105</f>
        <v>SHASHANK H S</v>
      </c>
      <c r="C101" s="39" t="str">
        <f>'TEST MARKS '!C105</f>
        <v>1SG15EC098</v>
      </c>
      <c r="D101" s="39">
        <f>'TEST MARKS '!P105</f>
        <v>68</v>
      </c>
      <c r="E101" s="39">
        <f t="shared" ref="E101:I101" si="94">D101</f>
        <v>68</v>
      </c>
      <c r="F101" s="39">
        <f t="shared" si="94"/>
        <v>68</v>
      </c>
      <c r="G101" s="39">
        <f t="shared" si="94"/>
        <v>68</v>
      </c>
      <c r="H101" s="39">
        <f t="shared" si="94"/>
        <v>68</v>
      </c>
      <c r="I101" s="39">
        <f t="shared" si="94"/>
        <v>68</v>
      </c>
      <c r="J101" s="137">
        <f>D101/'TEST MARKS '!$D$163*100</f>
        <v>85</v>
      </c>
      <c r="K101" s="137">
        <f>E101/'TEST MARKS '!$D$163*100</f>
        <v>85</v>
      </c>
      <c r="L101" s="137">
        <f>F101/'TEST MARKS '!$D$163*100</f>
        <v>85</v>
      </c>
      <c r="M101" s="137">
        <f>G101/'TEST MARKS '!$D$163*100</f>
        <v>85</v>
      </c>
      <c r="N101" s="137">
        <f>H101/'TEST MARKS '!$D$163*100</f>
        <v>85</v>
      </c>
      <c r="O101" s="137">
        <f>I101/'TEST MARKS '!$D$163*100</f>
        <v>85</v>
      </c>
      <c r="P101" s="72" t="str">
        <f>IF(J101&lt;'TEST MARKS '!$D$161,"N","Y")</f>
        <v>Y</v>
      </c>
      <c r="Q101" s="72" t="str">
        <f>IF(K101&lt;'TEST MARKS '!$D$161,"N","Y")</f>
        <v>Y</v>
      </c>
      <c r="R101" s="72" t="str">
        <f>IF(L101&lt;'TEST MARKS '!$D$161,"N","Y")</f>
        <v>Y</v>
      </c>
      <c r="S101" s="72" t="str">
        <f>IF(M101&lt;'TEST MARKS '!$D$161,"N","Y")</f>
        <v>Y</v>
      </c>
      <c r="T101" s="72" t="str">
        <f>IF(N101&lt;'TEST MARKS '!$D$161,"N","Y")</f>
        <v>Y</v>
      </c>
      <c r="U101" s="72" t="str">
        <f>IF(O101&lt;'TEST MARKS '!$D$161,"N","Y")</f>
        <v>Y</v>
      </c>
    </row>
    <row r="102" spans="1:21">
      <c r="A102" s="39">
        <f>'TEST MARKS '!A106</f>
        <v>97</v>
      </c>
      <c r="B102" s="39" t="str">
        <f>'TEST MARKS '!B106</f>
        <v>SHASHANK SHEKHAR</v>
      </c>
      <c r="C102" s="39" t="str">
        <f>'TEST MARKS '!C106</f>
        <v>1SG15EC099</v>
      </c>
      <c r="D102" s="39">
        <f>'TEST MARKS '!P106</f>
        <v>68</v>
      </c>
      <c r="E102" s="39">
        <f t="shared" ref="E102:I102" si="95">D102</f>
        <v>68</v>
      </c>
      <c r="F102" s="39">
        <f t="shared" si="95"/>
        <v>68</v>
      </c>
      <c r="G102" s="39">
        <f t="shared" si="95"/>
        <v>68</v>
      </c>
      <c r="H102" s="39">
        <f t="shared" si="95"/>
        <v>68</v>
      </c>
      <c r="I102" s="39">
        <f t="shared" si="95"/>
        <v>68</v>
      </c>
      <c r="J102" s="137">
        <f>D102/'TEST MARKS '!$D$163*100</f>
        <v>85</v>
      </c>
      <c r="K102" s="137">
        <f>E102/'TEST MARKS '!$D$163*100</f>
        <v>85</v>
      </c>
      <c r="L102" s="137">
        <f>F102/'TEST MARKS '!$D$163*100</f>
        <v>85</v>
      </c>
      <c r="M102" s="137">
        <f>G102/'TEST MARKS '!$D$163*100</f>
        <v>85</v>
      </c>
      <c r="N102" s="137">
        <f>H102/'TEST MARKS '!$D$163*100</f>
        <v>85</v>
      </c>
      <c r="O102" s="137">
        <f>I102/'TEST MARKS '!$D$163*100</f>
        <v>85</v>
      </c>
      <c r="P102" s="72" t="str">
        <f>IF(J102&lt;'TEST MARKS '!$D$161,"N","Y")</f>
        <v>Y</v>
      </c>
      <c r="Q102" s="72" t="str">
        <f>IF(K102&lt;'TEST MARKS '!$D$161,"N","Y")</f>
        <v>Y</v>
      </c>
      <c r="R102" s="72" t="str">
        <f>IF(L102&lt;'TEST MARKS '!$D$161,"N","Y")</f>
        <v>Y</v>
      </c>
      <c r="S102" s="72" t="str">
        <f>IF(M102&lt;'TEST MARKS '!$D$161,"N","Y")</f>
        <v>Y</v>
      </c>
      <c r="T102" s="72" t="str">
        <f>IF(N102&lt;'TEST MARKS '!$D$161,"N","Y")</f>
        <v>Y</v>
      </c>
      <c r="U102" s="72" t="str">
        <f>IF(O102&lt;'TEST MARKS '!$D$161,"N","Y")</f>
        <v>Y</v>
      </c>
    </row>
    <row r="103" spans="1:21">
      <c r="A103" s="39">
        <f>'TEST MARKS '!A107</f>
        <v>98</v>
      </c>
      <c r="B103" s="39" t="str">
        <f>'TEST MARKS '!B107</f>
        <v>SHASHIKANT KUMAR</v>
      </c>
      <c r="C103" s="39" t="str">
        <f>'TEST MARKS '!C107</f>
        <v>1SG15EC100</v>
      </c>
      <c r="D103" s="39">
        <f>'TEST MARKS '!P107</f>
        <v>60</v>
      </c>
      <c r="E103" s="39">
        <f t="shared" ref="E103:I103" si="96">D103</f>
        <v>60</v>
      </c>
      <c r="F103" s="39">
        <f t="shared" si="96"/>
        <v>60</v>
      </c>
      <c r="G103" s="39">
        <f t="shared" si="96"/>
        <v>60</v>
      </c>
      <c r="H103" s="39">
        <f t="shared" si="96"/>
        <v>60</v>
      </c>
      <c r="I103" s="39">
        <f t="shared" si="96"/>
        <v>60</v>
      </c>
      <c r="J103" s="137">
        <f>D103/'TEST MARKS '!$D$163*100</f>
        <v>75</v>
      </c>
      <c r="K103" s="137">
        <f>E103/'TEST MARKS '!$D$163*100</f>
        <v>75</v>
      </c>
      <c r="L103" s="137">
        <f>F103/'TEST MARKS '!$D$163*100</f>
        <v>75</v>
      </c>
      <c r="M103" s="137">
        <f>G103/'TEST MARKS '!$D$163*100</f>
        <v>75</v>
      </c>
      <c r="N103" s="137">
        <f>H103/'TEST MARKS '!$D$163*100</f>
        <v>75</v>
      </c>
      <c r="O103" s="137">
        <f>I103/'TEST MARKS '!$D$163*100</f>
        <v>75</v>
      </c>
      <c r="P103" s="72" t="str">
        <f>IF(J103&lt;'TEST MARKS '!$D$161,"N","Y")</f>
        <v>Y</v>
      </c>
      <c r="Q103" s="72" t="str">
        <f>IF(K103&lt;'TEST MARKS '!$D$161,"N","Y")</f>
        <v>Y</v>
      </c>
      <c r="R103" s="72" t="str">
        <f>IF(L103&lt;'TEST MARKS '!$D$161,"N","Y")</f>
        <v>Y</v>
      </c>
      <c r="S103" s="72" t="str">
        <f>IF(M103&lt;'TEST MARKS '!$D$161,"N","Y")</f>
        <v>Y</v>
      </c>
      <c r="T103" s="72" t="str">
        <f>IF(N103&lt;'TEST MARKS '!$D$161,"N","Y")</f>
        <v>Y</v>
      </c>
      <c r="U103" s="72" t="str">
        <f>IF(O103&lt;'TEST MARKS '!$D$161,"N","Y")</f>
        <v>Y</v>
      </c>
    </row>
    <row r="104" spans="1:21">
      <c r="A104" s="39">
        <f>'TEST MARKS '!A108</f>
        <v>99</v>
      </c>
      <c r="B104" s="39" t="str">
        <f>'TEST MARKS '!B108</f>
        <v>SHRISH JHA</v>
      </c>
      <c r="C104" s="39" t="str">
        <f>'TEST MARKS '!C108</f>
        <v>1SG15EC101</v>
      </c>
      <c r="D104" s="39">
        <f>'TEST MARKS '!P108</f>
        <v>60</v>
      </c>
      <c r="E104" s="39">
        <f t="shared" ref="E104:I104" si="97">D104</f>
        <v>60</v>
      </c>
      <c r="F104" s="39">
        <f t="shared" si="97"/>
        <v>60</v>
      </c>
      <c r="G104" s="39">
        <f t="shared" si="97"/>
        <v>60</v>
      </c>
      <c r="H104" s="39">
        <f t="shared" si="97"/>
        <v>60</v>
      </c>
      <c r="I104" s="39">
        <f t="shared" si="97"/>
        <v>60</v>
      </c>
      <c r="J104" s="137">
        <f>D104/'TEST MARKS '!$D$163*100</f>
        <v>75</v>
      </c>
      <c r="K104" s="137">
        <f>E104/'TEST MARKS '!$D$163*100</f>
        <v>75</v>
      </c>
      <c r="L104" s="137">
        <f>F104/'TEST MARKS '!$D$163*100</f>
        <v>75</v>
      </c>
      <c r="M104" s="137">
        <f>G104/'TEST MARKS '!$D$163*100</f>
        <v>75</v>
      </c>
      <c r="N104" s="137">
        <f>H104/'TEST MARKS '!$D$163*100</f>
        <v>75</v>
      </c>
      <c r="O104" s="137">
        <f>I104/'TEST MARKS '!$D$163*100</f>
        <v>75</v>
      </c>
      <c r="P104" s="72" t="str">
        <f>IF(J104&lt;'TEST MARKS '!$D$161,"N","Y")</f>
        <v>Y</v>
      </c>
      <c r="Q104" s="72" t="str">
        <f>IF(K104&lt;'TEST MARKS '!$D$161,"N","Y")</f>
        <v>Y</v>
      </c>
      <c r="R104" s="72" t="str">
        <f>IF(L104&lt;'TEST MARKS '!$D$161,"N","Y")</f>
        <v>Y</v>
      </c>
      <c r="S104" s="72" t="str">
        <f>IF(M104&lt;'TEST MARKS '!$D$161,"N","Y")</f>
        <v>Y</v>
      </c>
      <c r="T104" s="72" t="str">
        <f>IF(N104&lt;'TEST MARKS '!$D$161,"N","Y")</f>
        <v>Y</v>
      </c>
      <c r="U104" s="72" t="str">
        <f>IF(O104&lt;'TEST MARKS '!$D$161,"N","Y")</f>
        <v>Y</v>
      </c>
    </row>
    <row r="105" spans="1:21">
      <c r="A105" s="39">
        <f>'TEST MARKS '!A109</f>
        <v>100</v>
      </c>
      <c r="B105" s="39" t="str">
        <f>'TEST MARKS '!B109</f>
        <v>SHUBHAM KUMAR</v>
      </c>
      <c r="C105" s="39" t="str">
        <f>'TEST MARKS '!C109</f>
        <v>1SG15EC102</v>
      </c>
      <c r="D105" s="39">
        <f>'TEST MARKS '!P109</f>
        <v>68</v>
      </c>
      <c r="E105" s="39">
        <f t="shared" ref="E105:I105" si="98">D105</f>
        <v>68</v>
      </c>
      <c r="F105" s="39">
        <f t="shared" si="98"/>
        <v>68</v>
      </c>
      <c r="G105" s="39">
        <f t="shared" si="98"/>
        <v>68</v>
      </c>
      <c r="H105" s="39">
        <f t="shared" si="98"/>
        <v>68</v>
      </c>
      <c r="I105" s="39">
        <f t="shared" si="98"/>
        <v>68</v>
      </c>
      <c r="J105" s="137">
        <f>D105/'TEST MARKS '!$D$163*100</f>
        <v>85</v>
      </c>
      <c r="K105" s="137">
        <f>E105/'TEST MARKS '!$D$163*100</f>
        <v>85</v>
      </c>
      <c r="L105" s="137">
        <f>F105/'TEST MARKS '!$D$163*100</f>
        <v>85</v>
      </c>
      <c r="M105" s="137">
        <f>G105/'TEST MARKS '!$D$163*100</f>
        <v>85</v>
      </c>
      <c r="N105" s="137">
        <f>H105/'TEST MARKS '!$D$163*100</f>
        <v>85</v>
      </c>
      <c r="O105" s="137">
        <f>I105/'TEST MARKS '!$D$163*100</f>
        <v>85</v>
      </c>
      <c r="P105" s="72" t="str">
        <f>IF(J105&lt;'TEST MARKS '!$D$161,"N","Y")</f>
        <v>Y</v>
      </c>
      <c r="Q105" s="72" t="str">
        <f>IF(K105&lt;'TEST MARKS '!$D$161,"N","Y")</f>
        <v>Y</v>
      </c>
      <c r="R105" s="72" t="str">
        <f>IF(L105&lt;'TEST MARKS '!$D$161,"N","Y")</f>
        <v>Y</v>
      </c>
      <c r="S105" s="72" t="str">
        <f>IF(M105&lt;'TEST MARKS '!$D$161,"N","Y")</f>
        <v>Y</v>
      </c>
      <c r="T105" s="72" t="str">
        <f>IF(N105&lt;'TEST MARKS '!$D$161,"N","Y")</f>
        <v>Y</v>
      </c>
      <c r="U105" s="72" t="str">
        <f>IF(O105&lt;'TEST MARKS '!$D$161,"N","Y")</f>
        <v>Y</v>
      </c>
    </row>
    <row r="106" spans="1:21">
      <c r="A106" s="39">
        <f>'TEST MARKS '!A110</f>
        <v>101</v>
      </c>
      <c r="B106" s="39" t="str">
        <f>'TEST MARKS '!B110</f>
        <v>SHUBHAM KUMAR N</v>
      </c>
      <c r="C106" s="39" t="str">
        <f>'TEST MARKS '!C110</f>
        <v>1SG15EC103</v>
      </c>
      <c r="D106" s="39">
        <f>'TEST MARKS '!P110</f>
        <v>52</v>
      </c>
      <c r="E106" s="39">
        <f t="shared" ref="E106:I106" si="99">D106</f>
        <v>52</v>
      </c>
      <c r="F106" s="39">
        <f t="shared" si="99"/>
        <v>52</v>
      </c>
      <c r="G106" s="39">
        <f t="shared" si="99"/>
        <v>52</v>
      </c>
      <c r="H106" s="39">
        <f t="shared" si="99"/>
        <v>52</v>
      </c>
      <c r="I106" s="39">
        <f t="shared" si="99"/>
        <v>52</v>
      </c>
      <c r="J106" s="137">
        <f>D106/'TEST MARKS '!$D$163*100</f>
        <v>65</v>
      </c>
      <c r="K106" s="137">
        <f>E106/'TEST MARKS '!$D$163*100</f>
        <v>65</v>
      </c>
      <c r="L106" s="137">
        <f>F106/'TEST MARKS '!$D$163*100</f>
        <v>65</v>
      </c>
      <c r="M106" s="137">
        <f>G106/'TEST MARKS '!$D$163*100</f>
        <v>65</v>
      </c>
      <c r="N106" s="137">
        <f>H106/'TEST MARKS '!$D$163*100</f>
        <v>65</v>
      </c>
      <c r="O106" s="137">
        <f>I106/'TEST MARKS '!$D$163*100</f>
        <v>65</v>
      </c>
      <c r="P106" s="72" t="str">
        <f>IF(J106&lt;'TEST MARKS '!$D$161,"N","Y")</f>
        <v>Y</v>
      </c>
      <c r="Q106" s="72" t="str">
        <f>IF(K106&lt;'TEST MARKS '!$D$161,"N","Y")</f>
        <v>Y</v>
      </c>
      <c r="R106" s="72" t="str">
        <f>IF(L106&lt;'TEST MARKS '!$D$161,"N","Y")</f>
        <v>Y</v>
      </c>
      <c r="S106" s="72" t="str">
        <f>IF(M106&lt;'TEST MARKS '!$D$161,"N","Y")</f>
        <v>Y</v>
      </c>
      <c r="T106" s="72" t="str">
        <f>IF(N106&lt;'TEST MARKS '!$D$161,"N","Y")</f>
        <v>Y</v>
      </c>
      <c r="U106" s="72" t="str">
        <f>IF(O106&lt;'TEST MARKS '!$D$161,"N","Y")</f>
        <v>Y</v>
      </c>
    </row>
    <row r="107" spans="1:21">
      <c r="A107" s="39">
        <f>'TEST MARKS '!A111</f>
        <v>102</v>
      </c>
      <c r="B107" s="39" t="str">
        <f>'TEST MARKS '!B111</f>
        <v>SHUBHAM KUMAR MISHRA</v>
      </c>
      <c r="C107" s="39" t="str">
        <f>'TEST MARKS '!C111</f>
        <v>1SG15EC104</v>
      </c>
      <c r="D107" s="39">
        <f>'TEST MARKS '!P111</f>
        <v>76</v>
      </c>
      <c r="E107" s="39">
        <f t="shared" ref="E107:I107" si="100">D107</f>
        <v>76</v>
      </c>
      <c r="F107" s="39">
        <f t="shared" si="100"/>
        <v>76</v>
      </c>
      <c r="G107" s="39">
        <f t="shared" si="100"/>
        <v>76</v>
      </c>
      <c r="H107" s="39">
        <f t="shared" si="100"/>
        <v>76</v>
      </c>
      <c r="I107" s="39">
        <f t="shared" si="100"/>
        <v>76</v>
      </c>
      <c r="J107" s="137">
        <f>D107/'TEST MARKS '!$D$163*100</f>
        <v>95</v>
      </c>
      <c r="K107" s="137">
        <f>E107/'TEST MARKS '!$D$163*100</f>
        <v>95</v>
      </c>
      <c r="L107" s="137">
        <f>F107/'TEST MARKS '!$D$163*100</f>
        <v>95</v>
      </c>
      <c r="M107" s="137">
        <f>G107/'TEST MARKS '!$D$163*100</f>
        <v>95</v>
      </c>
      <c r="N107" s="137">
        <f>H107/'TEST MARKS '!$D$163*100</f>
        <v>95</v>
      </c>
      <c r="O107" s="137">
        <f>I107/'TEST MARKS '!$D$163*100</f>
        <v>95</v>
      </c>
      <c r="P107" s="72" t="str">
        <f>IF(J107&lt;'TEST MARKS '!$D$161,"N","Y")</f>
        <v>Y</v>
      </c>
      <c r="Q107" s="72" t="str">
        <f>IF(K107&lt;'TEST MARKS '!$D$161,"N","Y")</f>
        <v>Y</v>
      </c>
      <c r="R107" s="72" t="str">
        <f>IF(L107&lt;'TEST MARKS '!$D$161,"N","Y")</f>
        <v>Y</v>
      </c>
      <c r="S107" s="72" t="str">
        <f>IF(M107&lt;'TEST MARKS '!$D$161,"N","Y")</f>
        <v>Y</v>
      </c>
      <c r="T107" s="72" t="str">
        <f>IF(N107&lt;'TEST MARKS '!$D$161,"N","Y")</f>
        <v>Y</v>
      </c>
      <c r="U107" s="72" t="str">
        <f>IF(O107&lt;'TEST MARKS '!$D$161,"N","Y")</f>
        <v>Y</v>
      </c>
    </row>
    <row r="108" spans="1:21">
      <c r="A108" s="39">
        <f>'TEST MARKS '!A112</f>
        <v>103</v>
      </c>
      <c r="B108" s="39" t="str">
        <f>'TEST MARKS '!B112</f>
        <v>SMITHA B BIRADAR</v>
      </c>
      <c r="C108" s="39" t="str">
        <f>'TEST MARKS '!C112</f>
        <v>1SG15EC105</v>
      </c>
      <c r="D108" s="39">
        <f>'TEST MARKS '!P112</f>
        <v>60</v>
      </c>
      <c r="E108" s="39">
        <f t="shared" ref="E108:I108" si="101">D108</f>
        <v>60</v>
      </c>
      <c r="F108" s="39">
        <f t="shared" si="101"/>
        <v>60</v>
      </c>
      <c r="G108" s="39">
        <f t="shared" si="101"/>
        <v>60</v>
      </c>
      <c r="H108" s="39">
        <f t="shared" si="101"/>
        <v>60</v>
      </c>
      <c r="I108" s="39">
        <f t="shared" si="101"/>
        <v>60</v>
      </c>
      <c r="J108" s="137">
        <f>D108/'TEST MARKS '!$D$163*100</f>
        <v>75</v>
      </c>
      <c r="K108" s="137">
        <f>E108/'TEST MARKS '!$D$163*100</f>
        <v>75</v>
      </c>
      <c r="L108" s="137">
        <f>F108/'TEST MARKS '!$D$163*100</f>
        <v>75</v>
      </c>
      <c r="M108" s="137">
        <f>G108/'TEST MARKS '!$D$163*100</f>
        <v>75</v>
      </c>
      <c r="N108" s="137">
        <f>H108/'TEST MARKS '!$D$163*100</f>
        <v>75</v>
      </c>
      <c r="O108" s="137">
        <f>I108/'TEST MARKS '!$D$163*100</f>
        <v>75</v>
      </c>
      <c r="P108" s="72" t="str">
        <f>IF(J108&lt;'TEST MARKS '!$D$161,"N","Y")</f>
        <v>Y</v>
      </c>
      <c r="Q108" s="72" t="str">
        <f>IF(K108&lt;'TEST MARKS '!$D$161,"N","Y")</f>
        <v>Y</v>
      </c>
      <c r="R108" s="72" t="str">
        <f>IF(L108&lt;'TEST MARKS '!$D$161,"N","Y")</f>
        <v>Y</v>
      </c>
      <c r="S108" s="72" t="str">
        <f>IF(M108&lt;'TEST MARKS '!$D$161,"N","Y")</f>
        <v>Y</v>
      </c>
      <c r="T108" s="72" t="str">
        <f>IF(N108&lt;'TEST MARKS '!$D$161,"N","Y")</f>
        <v>Y</v>
      </c>
      <c r="U108" s="72" t="str">
        <f>IF(O108&lt;'TEST MARKS '!$D$161,"N","Y")</f>
        <v>Y</v>
      </c>
    </row>
    <row r="109" spans="1:21">
      <c r="A109" s="39">
        <f>'TEST MARKS '!A113</f>
        <v>104</v>
      </c>
      <c r="B109" s="39" t="str">
        <f>'TEST MARKS '!B113</f>
        <v>SONAM KUMARI</v>
      </c>
      <c r="C109" s="39" t="str">
        <f>'TEST MARKS '!C113</f>
        <v>1SG15EC106</v>
      </c>
      <c r="D109" s="39">
        <f>'TEST MARKS '!P113</f>
        <v>60</v>
      </c>
      <c r="E109" s="39">
        <f t="shared" ref="E109:I109" si="102">D109</f>
        <v>60</v>
      </c>
      <c r="F109" s="39">
        <f t="shared" si="102"/>
        <v>60</v>
      </c>
      <c r="G109" s="39">
        <f t="shared" si="102"/>
        <v>60</v>
      </c>
      <c r="H109" s="39">
        <f t="shared" si="102"/>
        <v>60</v>
      </c>
      <c r="I109" s="39">
        <f t="shared" si="102"/>
        <v>60</v>
      </c>
      <c r="J109" s="137">
        <f>D109/'TEST MARKS '!$D$163*100</f>
        <v>75</v>
      </c>
      <c r="K109" s="137">
        <f>E109/'TEST MARKS '!$D$163*100</f>
        <v>75</v>
      </c>
      <c r="L109" s="137">
        <f>F109/'TEST MARKS '!$D$163*100</f>
        <v>75</v>
      </c>
      <c r="M109" s="137">
        <f>G109/'TEST MARKS '!$D$163*100</f>
        <v>75</v>
      </c>
      <c r="N109" s="137">
        <f>H109/'TEST MARKS '!$D$163*100</f>
        <v>75</v>
      </c>
      <c r="O109" s="137">
        <f>I109/'TEST MARKS '!$D$163*100</f>
        <v>75</v>
      </c>
      <c r="P109" s="72" t="str">
        <f>IF(J109&lt;'TEST MARKS '!$D$161,"N","Y")</f>
        <v>Y</v>
      </c>
      <c r="Q109" s="72" t="str">
        <f>IF(K109&lt;'TEST MARKS '!$D$161,"N","Y")</f>
        <v>Y</v>
      </c>
      <c r="R109" s="72" t="str">
        <f>IF(L109&lt;'TEST MARKS '!$D$161,"N","Y")</f>
        <v>Y</v>
      </c>
      <c r="S109" s="72" t="str">
        <f>IF(M109&lt;'TEST MARKS '!$D$161,"N","Y")</f>
        <v>Y</v>
      </c>
      <c r="T109" s="72" t="str">
        <f>IF(N109&lt;'TEST MARKS '!$D$161,"N","Y")</f>
        <v>Y</v>
      </c>
      <c r="U109" s="72" t="str">
        <f>IF(O109&lt;'TEST MARKS '!$D$161,"N","Y")</f>
        <v>Y</v>
      </c>
    </row>
    <row r="110" spans="1:21">
      <c r="A110" s="39">
        <f>'TEST MARKS '!A114</f>
        <v>105</v>
      </c>
      <c r="B110" s="39" t="str">
        <f>'TEST MARKS '!B114</f>
        <v>SHUBHAM SHEKAR PANDEY</v>
      </c>
      <c r="C110" s="39" t="str">
        <f>'TEST MARKS '!C114</f>
        <v>1SG15EC107</v>
      </c>
      <c r="D110" s="39">
        <f>'TEST MARKS '!P114</f>
        <v>68</v>
      </c>
      <c r="E110" s="39">
        <f t="shared" ref="E110:I110" si="103">D110</f>
        <v>68</v>
      </c>
      <c r="F110" s="39">
        <f t="shared" si="103"/>
        <v>68</v>
      </c>
      <c r="G110" s="39">
        <f t="shared" si="103"/>
        <v>68</v>
      </c>
      <c r="H110" s="39">
        <f t="shared" si="103"/>
        <v>68</v>
      </c>
      <c r="I110" s="39">
        <f t="shared" si="103"/>
        <v>68</v>
      </c>
      <c r="J110" s="137">
        <f>D110/'TEST MARKS '!$D$163*100</f>
        <v>85</v>
      </c>
      <c r="K110" s="137">
        <f>E110/'TEST MARKS '!$D$163*100</f>
        <v>85</v>
      </c>
      <c r="L110" s="137">
        <f>F110/'TEST MARKS '!$D$163*100</f>
        <v>85</v>
      </c>
      <c r="M110" s="137">
        <f>G110/'TEST MARKS '!$D$163*100</f>
        <v>85</v>
      </c>
      <c r="N110" s="137">
        <f>H110/'TEST MARKS '!$D$163*100</f>
        <v>85</v>
      </c>
      <c r="O110" s="137">
        <f>I110/'TEST MARKS '!$D$163*100</f>
        <v>85</v>
      </c>
      <c r="P110" s="72" t="str">
        <f>IF(J110&lt;'TEST MARKS '!$D$161,"N","Y")</f>
        <v>Y</v>
      </c>
      <c r="Q110" s="72" t="str">
        <f>IF(K110&lt;'TEST MARKS '!$D$161,"N","Y")</f>
        <v>Y</v>
      </c>
      <c r="R110" s="72" t="str">
        <f>IF(L110&lt;'TEST MARKS '!$D$161,"N","Y")</f>
        <v>Y</v>
      </c>
      <c r="S110" s="72" t="str">
        <f>IF(M110&lt;'TEST MARKS '!$D$161,"N","Y")</f>
        <v>Y</v>
      </c>
      <c r="T110" s="72" t="str">
        <f>IF(N110&lt;'TEST MARKS '!$D$161,"N","Y")</f>
        <v>Y</v>
      </c>
      <c r="U110" s="72" t="str">
        <f>IF(O110&lt;'TEST MARKS '!$D$161,"N","Y")</f>
        <v>Y</v>
      </c>
    </row>
    <row r="111" spans="1:21">
      <c r="A111" s="39">
        <f>'TEST MARKS '!A115</f>
        <v>106</v>
      </c>
      <c r="B111" s="39" t="str">
        <f>'TEST MARKS '!B115</f>
        <v>SUKANYA KRISHNA POOJARI</v>
      </c>
      <c r="C111" s="39" t="str">
        <f>'TEST MARKS '!C115</f>
        <v>1SG15EC108</v>
      </c>
      <c r="D111" s="39">
        <f>'TEST MARKS '!P115</f>
        <v>76</v>
      </c>
      <c r="E111" s="39">
        <f t="shared" ref="E111:I111" si="104">D111</f>
        <v>76</v>
      </c>
      <c r="F111" s="39">
        <f t="shared" si="104"/>
        <v>76</v>
      </c>
      <c r="G111" s="39">
        <f t="shared" si="104"/>
        <v>76</v>
      </c>
      <c r="H111" s="39">
        <f t="shared" si="104"/>
        <v>76</v>
      </c>
      <c r="I111" s="39">
        <f t="shared" si="104"/>
        <v>76</v>
      </c>
      <c r="J111" s="137">
        <f>D111/'TEST MARKS '!$D$163*100</f>
        <v>95</v>
      </c>
      <c r="K111" s="137">
        <f>E111/'TEST MARKS '!$D$163*100</f>
        <v>95</v>
      </c>
      <c r="L111" s="137">
        <f>F111/'TEST MARKS '!$D$163*100</f>
        <v>95</v>
      </c>
      <c r="M111" s="137">
        <f>G111/'TEST MARKS '!$D$163*100</f>
        <v>95</v>
      </c>
      <c r="N111" s="137">
        <f>H111/'TEST MARKS '!$D$163*100</f>
        <v>95</v>
      </c>
      <c r="O111" s="137">
        <f>I111/'TEST MARKS '!$D$163*100</f>
        <v>95</v>
      </c>
      <c r="P111" s="72" t="str">
        <f>IF(J111&lt;'TEST MARKS '!$D$161,"N","Y")</f>
        <v>Y</v>
      </c>
      <c r="Q111" s="72" t="str">
        <f>IF(K111&lt;'TEST MARKS '!$D$161,"N","Y")</f>
        <v>Y</v>
      </c>
      <c r="R111" s="72" t="str">
        <f>IF(L111&lt;'TEST MARKS '!$D$161,"N","Y")</f>
        <v>Y</v>
      </c>
      <c r="S111" s="72" t="str">
        <f>IF(M111&lt;'TEST MARKS '!$D$161,"N","Y")</f>
        <v>Y</v>
      </c>
      <c r="T111" s="72" t="str">
        <f>IF(N111&lt;'TEST MARKS '!$D$161,"N","Y")</f>
        <v>Y</v>
      </c>
      <c r="U111" s="72" t="str">
        <f>IF(O111&lt;'TEST MARKS '!$D$161,"N","Y")</f>
        <v>Y</v>
      </c>
    </row>
    <row r="112" spans="1:21">
      <c r="A112" s="39">
        <f>'TEST MARKS '!A116</f>
        <v>107</v>
      </c>
      <c r="B112" s="39" t="str">
        <f>'TEST MARKS '!B116</f>
        <v>SUMAIYA I</v>
      </c>
      <c r="C112" s="39" t="str">
        <f>'TEST MARKS '!C116</f>
        <v>1SG15EC109</v>
      </c>
      <c r="D112" s="39">
        <f>'TEST MARKS '!P116</f>
        <v>60</v>
      </c>
      <c r="E112" s="39">
        <f t="shared" ref="E112:I112" si="105">D112</f>
        <v>60</v>
      </c>
      <c r="F112" s="39">
        <f t="shared" si="105"/>
        <v>60</v>
      </c>
      <c r="G112" s="39">
        <f t="shared" si="105"/>
        <v>60</v>
      </c>
      <c r="H112" s="39">
        <f t="shared" si="105"/>
        <v>60</v>
      </c>
      <c r="I112" s="39">
        <f t="shared" si="105"/>
        <v>60</v>
      </c>
      <c r="J112" s="137">
        <f>D112/'TEST MARKS '!$D$163*100</f>
        <v>75</v>
      </c>
      <c r="K112" s="137">
        <f>E112/'TEST MARKS '!$D$163*100</f>
        <v>75</v>
      </c>
      <c r="L112" s="137">
        <f>F112/'TEST MARKS '!$D$163*100</f>
        <v>75</v>
      </c>
      <c r="M112" s="137">
        <f>G112/'TEST MARKS '!$D$163*100</f>
        <v>75</v>
      </c>
      <c r="N112" s="137">
        <f>H112/'TEST MARKS '!$D$163*100</f>
        <v>75</v>
      </c>
      <c r="O112" s="137">
        <f>I112/'TEST MARKS '!$D$163*100</f>
        <v>75</v>
      </c>
      <c r="P112" s="72" t="str">
        <f>IF(J112&lt;'TEST MARKS '!$D$161,"N","Y")</f>
        <v>Y</v>
      </c>
      <c r="Q112" s="72" t="str">
        <f>IF(K112&lt;'TEST MARKS '!$D$161,"N","Y")</f>
        <v>Y</v>
      </c>
      <c r="R112" s="72" t="str">
        <f>IF(L112&lt;'TEST MARKS '!$D$161,"N","Y")</f>
        <v>Y</v>
      </c>
      <c r="S112" s="72" t="str">
        <f>IF(M112&lt;'TEST MARKS '!$D$161,"N","Y")</f>
        <v>Y</v>
      </c>
      <c r="T112" s="72" t="str">
        <f>IF(N112&lt;'TEST MARKS '!$D$161,"N","Y")</f>
        <v>Y</v>
      </c>
      <c r="U112" s="72" t="str">
        <f>IF(O112&lt;'TEST MARKS '!$D$161,"N","Y")</f>
        <v>Y</v>
      </c>
    </row>
    <row r="113" spans="1:21">
      <c r="A113" s="39">
        <f>'TEST MARKS '!A117</f>
        <v>108</v>
      </c>
      <c r="B113" s="39" t="str">
        <f>'TEST MARKS '!B117</f>
        <v>SUMALATHA N</v>
      </c>
      <c r="C113" s="39" t="str">
        <f>'TEST MARKS '!C117</f>
        <v>1SG15EC110</v>
      </c>
      <c r="D113" s="39">
        <f>'TEST MARKS '!P117</f>
        <v>76</v>
      </c>
      <c r="E113" s="39">
        <f t="shared" ref="E113:I113" si="106">D113</f>
        <v>76</v>
      </c>
      <c r="F113" s="39">
        <f t="shared" si="106"/>
        <v>76</v>
      </c>
      <c r="G113" s="39">
        <f t="shared" si="106"/>
        <v>76</v>
      </c>
      <c r="H113" s="39">
        <f t="shared" si="106"/>
        <v>76</v>
      </c>
      <c r="I113" s="39">
        <f t="shared" si="106"/>
        <v>76</v>
      </c>
      <c r="J113" s="137">
        <f>D113/'TEST MARKS '!$D$163*100</f>
        <v>95</v>
      </c>
      <c r="K113" s="137">
        <f>E113/'TEST MARKS '!$D$163*100</f>
        <v>95</v>
      </c>
      <c r="L113" s="137">
        <f>F113/'TEST MARKS '!$D$163*100</f>
        <v>95</v>
      </c>
      <c r="M113" s="137">
        <f>G113/'TEST MARKS '!$D$163*100</f>
        <v>95</v>
      </c>
      <c r="N113" s="137">
        <f>H113/'TEST MARKS '!$D$163*100</f>
        <v>95</v>
      </c>
      <c r="O113" s="137">
        <f>I113/'TEST MARKS '!$D$163*100</f>
        <v>95</v>
      </c>
      <c r="P113" s="72" t="str">
        <f>IF(J113&lt;'TEST MARKS '!$D$161,"N","Y")</f>
        <v>Y</v>
      </c>
      <c r="Q113" s="72" t="str">
        <f>IF(K113&lt;'TEST MARKS '!$D$161,"N","Y")</f>
        <v>Y</v>
      </c>
      <c r="R113" s="72" t="str">
        <f>IF(L113&lt;'TEST MARKS '!$D$161,"N","Y")</f>
        <v>Y</v>
      </c>
      <c r="S113" s="72" t="str">
        <f>IF(M113&lt;'TEST MARKS '!$D$161,"N","Y")</f>
        <v>Y</v>
      </c>
      <c r="T113" s="72" t="str">
        <f>IF(N113&lt;'TEST MARKS '!$D$161,"N","Y")</f>
        <v>Y</v>
      </c>
      <c r="U113" s="72" t="str">
        <f>IF(O113&lt;'TEST MARKS '!$D$161,"N","Y")</f>
        <v>Y</v>
      </c>
    </row>
    <row r="114" spans="1:21">
      <c r="A114" s="39">
        <f>'TEST MARKS '!A118</f>
        <v>109</v>
      </c>
      <c r="B114" s="39" t="str">
        <f>'TEST MARKS '!B118</f>
        <v>USHA KIRAN S</v>
      </c>
      <c r="C114" s="39" t="str">
        <f>'TEST MARKS '!C118</f>
        <v>1SG15EC111</v>
      </c>
      <c r="D114" s="39">
        <f>'TEST MARKS '!P118</f>
        <v>60</v>
      </c>
      <c r="E114" s="39">
        <f t="shared" ref="E114:I114" si="107">D114</f>
        <v>60</v>
      </c>
      <c r="F114" s="39">
        <f t="shared" si="107"/>
        <v>60</v>
      </c>
      <c r="G114" s="39">
        <f t="shared" si="107"/>
        <v>60</v>
      </c>
      <c r="H114" s="39">
        <f t="shared" si="107"/>
        <v>60</v>
      </c>
      <c r="I114" s="39">
        <f t="shared" si="107"/>
        <v>60</v>
      </c>
      <c r="J114" s="137">
        <f>D114/'TEST MARKS '!$D$163*100</f>
        <v>75</v>
      </c>
      <c r="K114" s="137">
        <f>E114/'TEST MARKS '!$D$163*100</f>
        <v>75</v>
      </c>
      <c r="L114" s="137">
        <f>F114/'TEST MARKS '!$D$163*100</f>
        <v>75</v>
      </c>
      <c r="M114" s="137">
        <f>G114/'TEST MARKS '!$D$163*100</f>
        <v>75</v>
      </c>
      <c r="N114" s="137">
        <f>H114/'TEST MARKS '!$D$163*100</f>
        <v>75</v>
      </c>
      <c r="O114" s="137">
        <f>I114/'TEST MARKS '!$D$163*100</f>
        <v>75</v>
      </c>
      <c r="P114" s="72" t="str">
        <f>IF(J114&lt;'TEST MARKS '!$D$161,"N","Y")</f>
        <v>Y</v>
      </c>
      <c r="Q114" s="72" t="str">
        <f>IF(K114&lt;'TEST MARKS '!$D$161,"N","Y")</f>
        <v>Y</v>
      </c>
      <c r="R114" s="72" t="str">
        <f>IF(L114&lt;'TEST MARKS '!$D$161,"N","Y")</f>
        <v>Y</v>
      </c>
      <c r="S114" s="72" t="str">
        <f>IF(M114&lt;'TEST MARKS '!$D$161,"N","Y")</f>
        <v>Y</v>
      </c>
      <c r="T114" s="72" t="str">
        <f>IF(N114&lt;'TEST MARKS '!$D$161,"N","Y")</f>
        <v>Y</v>
      </c>
      <c r="U114" s="72" t="str">
        <f>IF(O114&lt;'TEST MARKS '!$D$161,"N","Y")</f>
        <v>Y</v>
      </c>
    </row>
    <row r="115" spans="1:21" ht="31.5">
      <c r="A115" s="39">
        <f>'TEST MARKS '!A119</f>
        <v>110</v>
      </c>
      <c r="B115" s="39" t="str">
        <f>'TEST MARKS '!B119</f>
        <v>VARSHINI NISHNAVI R SHETTY</v>
      </c>
      <c r="C115" s="39" t="str">
        <f>'TEST MARKS '!C119</f>
        <v>1SG15EC112</v>
      </c>
      <c r="D115" s="39">
        <f>'TEST MARKS '!P119</f>
        <v>68</v>
      </c>
      <c r="E115" s="39">
        <f t="shared" ref="E115:I115" si="108">D115</f>
        <v>68</v>
      </c>
      <c r="F115" s="39">
        <f t="shared" si="108"/>
        <v>68</v>
      </c>
      <c r="G115" s="39">
        <f t="shared" si="108"/>
        <v>68</v>
      </c>
      <c r="H115" s="39">
        <f t="shared" si="108"/>
        <v>68</v>
      </c>
      <c r="I115" s="39">
        <f t="shared" si="108"/>
        <v>68</v>
      </c>
      <c r="J115" s="137">
        <f>D115/'TEST MARKS '!$D$163*100</f>
        <v>85</v>
      </c>
      <c r="K115" s="137">
        <f>E115/'TEST MARKS '!$D$163*100</f>
        <v>85</v>
      </c>
      <c r="L115" s="137">
        <f>F115/'TEST MARKS '!$D$163*100</f>
        <v>85</v>
      </c>
      <c r="M115" s="137">
        <f>G115/'TEST MARKS '!$D$163*100</f>
        <v>85</v>
      </c>
      <c r="N115" s="137">
        <f>H115/'TEST MARKS '!$D$163*100</f>
        <v>85</v>
      </c>
      <c r="O115" s="137">
        <f>I115/'TEST MARKS '!$D$163*100</f>
        <v>85</v>
      </c>
      <c r="P115" s="72" t="str">
        <f>IF(J115&lt;'TEST MARKS '!$D$161,"N","Y")</f>
        <v>Y</v>
      </c>
      <c r="Q115" s="72" t="str">
        <f>IF(K115&lt;'TEST MARKS '!$D$161,"N","Y")</f>
        <v>Y</v>
      </c>
      <c r="R115" s="72" t="str">
        <f>IF(L115&lt;'TEST MARKS '!$D$161,"N","Y")</f>
        <v>Y</v>
      </c>
      <c r="S115" s="72" t="str">
        <f>IF(M115&lt;'TEST MARKS '!$D$161,"N","Y")</f>
        <v>Y</v>
      </c>
      <c r="T115" s="72" t="str">
        <f>IF(N115&lt;'TEST MARKS '!$D$161,"N","Y")</f>
        <v>Y</v>
      </c>
      <c r="U115" s="72" t="str">
        <f>IF(O115&lt;'TEST MARKS '!$D$161,"N","Y")</f>
        <v>Y</v>
      </c>
    </row>
    <row r="116" spans="1:21">
      <c r="A116" s="39">
        <f>'TEST MARKS '!A120</f>
        <v>111</v>
      </c>
      <c r="B116" s="39" t="str">
        <f>'TEST MARKS '!B120</f>
        <v>VARSHINI N</v>
      </c>
      <c r="C116" s="39" t="str">
        <f>'TEST MARKS '!C120</f>
        <v>1SG15EC113</v>
      </c>
      <c r="D116" s="39">
        <f>'TEST MARKS '!P120</f>
        <v>60</v>
      </c>
      <c r="E116" s="39">
        <f t="shared" ref="E116:I116" si="109">D116</f>
        <v>60</v>
      </c>
      <c r="F116" s="39">
        <f t="shared" si="109"/>
        <v>60</v>
      </c>
      <c r="G116" s="39">
        <f t="shared" si="109"/>
        <v>60</v>
      </c>
      <c r="H116" s="39">
        <f t="shared" si="109"/>
        <v>60</v>
      </c>
      <c r="I116" s="39">
        <f t="shared" si="109"/>
        <v>60</v>
      </c>
      <c r="J116" s="137">
        <f>D116/'TEST MARKS '!$D$163*100</f>
        <v>75</v>
      </c>
      <c r="K116" s="137">
        <f>E116/'TEST MARKS '!$D$163*100</f>
        <v>75</v>
      </c>
      <c r="L116" s="137">
        <f>F116/'TEST MARKS '!$D$163*100</f>
        <v>75</v>
      </c>
      <c r="M116" s="137">
        <f>G116/'TEST MARKS '!$D$163*100</f>
        <v>75</v>
      </c>
      <c r="N116" s="137">
        <f>H116/'TEST MARKS '!$D$163*100</f>
        <v>75</v>
      </c>
      <c r="O116" s="137">
        <f>I116/'TEST MARKS '!$D$163*100</f>
        <v>75</v>
      </c>
      <c r="P116" s="72" t="str">
        <f>IF(J116&lt;'TEST MARKS '!$D$161,"N","Y")</f>
        <v>Y</v>
      </c>
      <c r="Q116" s="72" t="str">
        <f>IF(K116&lt;'TEST MARKS '!$D$161,"N","Y")</f>
        <v>Y</v>
      </c>
      <c r="R116" s="72" t="str">
        <f>IF(L116&lt;'TEST MARKS '!$D$161,"N","Y")</f>
        <v>Y</v>
      </c>
      <c r="S116" s="72" t="str">
        <f>IF(M116&lt;'TEST MARKS '!$D$161,"N","Y")</f>
        <v>Y</v>
      </c>
      <c r="T116" s="72" t="str">
        <f>IF(N116&lt;'TEST MARKS '!$D$161,"N","Y")</f>
        <v>Y</v>
      </c>
      <c r="U116" s="72" t="str">
        <f>IF(O116&lt;'TEST MARKS '!$D$161,"N","Y")</f>
        <v>Y</v>
      </c>
    </row>
    <row r="117" spans="1:21">
      <c r="A117" s="39">
        <f>'TEST MARKS '!A131</f>
        <v>122</v>
      </c>
      <c r="B117" s="39" t="str">
        <f>'TEST MARKS '!B121</f>
        <v>VEERESH M</v>
      </c>
      <c r="C117" s="39" t="str">
        <f>'TEST MARKS '!C121</f>
        <v>1SG15EC114</v>
      </c>
      <c r="D117" s="39">
        <f>'TEST MARKS '!P121</f>
        <v>68</v>
      </c>
      <c r="E117" s="39">
        <f t="shared" ref="E117:I117" si="110">D117</f>
        <v>68</v>
      </c>
      <c r="F117" s="39">
        <f t="shared" si="110"/>
        <v>68</v>
      </c>
      <c r="G117" s="39">
        <f t="shared" si="110"/>
        <v>68</v>
      </c>
      <c r="H117" s="39">
        <f t="shared" si="110"/>
        <v>68</v>
      </c>
      <c r="I117" s="39">
        <f t="shared" si="110"/>
        <v>68</v>
      </c>
      <c r="J117" s="137">
        <f>D117/'TEST MARKS '!$D$163*100</f>
        <v>85</v>
      </c>
      <c r="K117" s="137">
        <f>E117/'TEST MARKS '!$D$163*100</f>
        <v>85</v>
      </c>
      <c r="L117" s="137">
        <f>F117/'TEST MARKS '!$D$163*100</f>
        <v>85</v>
      </c>
      <c r="M117" s="137">
        <f>G117/'TEST MARKS '!$D$163*100</f>
        <v>85</v>
      </c>
      <c r="N117" s="137">
        <f>H117/'TEST MARKS '!$D$163*100</f>
        <v>85</v>
      </c>
      <c r="O117" s="137">
        <f>I117/'TEST MARKS '!$D$163*100</f>
        <v>85</v>
      </c>
      <c r="P117" s="72" t="str">
        <f>IF(J117&lt;'TEST MARKS '!$D$161,"N","Y")</f>
        <v>Y</v>
      </c>
      <c r="Q117" s="72" t="str">
        <f>IF(K117&lt;'TEST MARKS '!$D$161,"N","Y")</f>
        <v>Y</v>
      </c>
      <c r="R117" s="72" t="str">
        <f>IF(L117&lt;'TEST MARKS '!$D$161,"N","Y")</f>
        <v>Y</v>
      </c>
      <c r="S117" s="72" t="str">
        <f>IF(M117&lt;'TEST MARKS '!$D$161,"N","Y")</f>
        <v>Y</v>
      </c>
      <c r="T117" s="72" t="str">
        <f>IF(N117&lt;'TEST MARKS '!$D$161,"N","Y")</f>
        <v>Y</v>
      </c>
      <c r="U117" s="72" t="str">
        <f>IF(O117&lt;'TEST MARKS '!$D$161,"N","Y")</f>
        <v>Y</v>
      </c>
    </row>
    <row r="118" spans="1:21">
      <c r="A118" s="39">
        <f>'TEST MARKS '!A132</f>
        <v>123</v>
      </c>
      <c r="B118" s="39" t="str">
        <f>'TEST MARKS '!B122</f>
        <v>VIKAS KASHYAP</v>
      </c>
      <c r="C118" s="39" t="str">
        <f>'TEST MARKS '!C122</f>
        <v>1SG15EC115</v>
      </c>
      <c r="D118" s="39">
        <f>'TEST MARKS '!P122</f>
        <v>68</v>
      </c>
      <c r="E118" s="39">
        <f t="shared" ref="E118:I118" si="111">D118</f>
        <v>68</v>
      </c>
      <c r="F118" s="39">
        <f t="shared" si="111"/>
        <v>68</v>
      </c>
      <c r="G118" s="39">
        <f t="shared" si="111"/>
        <v>68</v>
      </c>
      <c r="H118" s="39">
        <f t="shared" si="111"/>
        <v>68</v>
      </c>
      <c r="I118" s="39">
        <f t="shared" si="111"/>
        <v>68</v>
      </c>
      <c r="J118" s="137">
        <f>D118/'TEST MARKS '!$D$163*100</f>
        <v>85</v>
      </c>
      <c r="K118" s="137">
        <f>E118/'TEST MARKS '!$D$163*100</f>
        <v>85</v>
      </c>
      <c r="L118" s="137">
        <f>F118/'TEST MARKS '!$D$163*100</f>
        <v>85</v>
      </c>
      <c r="M118" s="137">
        <f>G118/'TEST MARKS '!$D$163*100</f>
        <v>85</v>
      </c>
      <c r="N118" s="137">
        <f>H118/'TEST MARKS '!$D$163*100</f>
        <v>85</v>
      </c>
      <c r="O118" s="137">
        <f>I118/'TEST MARKS '!$D$163*100</f>
        <v>85</v>
      </c>
      <c r="P118" s="72" t="str">
        <f>IF(J118&lt;'TEST MARKS '!$D$161,"N","Y")</f>
        <v>Y</v>
      </c>
      <c r="Q118" s="72" t="str">
        <f>IF(K118&lt;'TEST MARKS '!$D$161,"N","Y")</f>
        <v>Y</v>
      </c>
      <c r="R118" s="72" t="str">
        <f>IF(L118&lt;'TEST MARKS '!$D$161,"N","Y")</f>
        <v>Y</v>
      </c>
      <c r="S118" s="72" t="str">
        <f>IF(M118&lt;'TEST MARKS '!$D$161,"N","Y")</f>
        <v>Y</v>
      </c>
      <c r="T118" s="72" t="str">
        <f>IF(N118&lt;'TEST MARKS '!$D$161,"N","Y")</f>
        <v>Y</v>
      </c>
      <c r="U118" s="72" t="str">
        <f>IF(O118&lt;'TEST MARKS '!$D$161,"N","Y")</f>
        <v>Y</v>
      </c>
    </row>
    <row r="119" spans="1:21">
      <c r="A119" s="39">
        <f>'TEST MARKS '!A133</f>
        <v>124</v>
      </c>
      <c r="B119" s="39" t="str">
        <f>'TEST MARKS '!B123</f>
        <v>VINAYAKA L S</v>
      </c>
      <c r="C119" s="39" t="str">
        <f>'TEST MARKS '!C123</f>
        <v>1SG15EC116</v>
      </c>
      <c r="D119" s="39">
        <f>'TEST MARKS '!P123</f>
        <v>60</v>
      </c>
      <c r="E119" s="39">
        <f t="shared" ref="E119:I119" si="112">D119</f>
        <v>60</v>
      </c>
      <c r="F119" s="39">
        <f t="shared" si="112"/>
        <v>60</v>
      </c>
      <c r="G119" s="39">
        <f t="shared" si="112"/>
        <v>60</v>
      </c>
      <c r="H119" s="39">
        <f t="shared" si="112"/>
        <v>60</v>
      </c>
      <c r="I119" s="39">
        <f t="shared" si="112"/>
        <v>60</v>
      </c>
      <c r="J119" s="137">
        <f>D119/'TEST MARKS '!$D$163*100</f>
        <v>75</v>
      </c>
      <c r="K119" s="137">
        <f>E119/'TEST MARKS '!$D$163*100</f>
        <v>75</v>
      </c>
      <c r="L119" s="137">
        <f>F119/'TEST MARKS '!$D$163*100</f>
        <v>75</v>
      </c>
      <c r="M119" s="137">
        <f>G119/'TEST MARKS '!$D$163*100</f>
        <v>75</v>
      </c>
      <c r="N119" s="137">
        <f>H119/'TEST MARKS '!$D$163*100</f>
        <v>75</v>
      </c>
      <c r="O119" s="137">
        <f>I119/'TEST MARKS '!$D$163*100</f>
        <v>75</v>
      </c>
      <c r="P119" s="72" t="str">
        <f>IF(J119&lt;'TEST MARKS '!$D$161,"N","Y")</f>
        <v>Y</v>
      </c>
      <c r="Q119" s="72" t="str">
        <f>IF(K119&lt;'TEST MARKS '!$D$161,"N","Y")</f>
        <v>Y</v>
      </c>
      <c r="R119" s="72" t="str">
        <f>IF(L119&lt;'TEST MARKS '!$D$161,"N","Y")</f>
        <v>Y</v>
      </c>
      <c r="S119" s="72" t="str">
        <f>IF(M119&lt;'TEST MARKS '!$D$161,"N","Y")</f>
        <v>Y</v>
      </c>
      <c r="T119" s="72" t="str">
        <f>IF(N119&lt;'TEST MARKS '!$D$161,"N","Y")</f>
        <v>Y</v>
      </c>
      <c r="U119" s="72" t="str">
        <f>IF(O119&lt;'TEST MARKS '!$D$161,"N","Y")</f>
        <v>Y</v>
      </c>
    </row>
    <row r="120" spans="1:21">
      <c r="A120" s="39">
        <f>'TEST MARKS '!A134</f>
        <v>125</v>
      </c>
      <c r="B120" s="39" t="str">
        <f>'TEST MARKS '!B124</f>
        <v>RAMYA SK JADAV</v>
      </c>
      <c r="C120" s="39" t="str">
        <f>'TEST MARKS '!C124</f>
        <v>1SG13EC131</v>
      </c>
      <c r="D120" s="39">
        <f>'TEST MARKS '!P124</f>
        <v>68</v>
      </c>
      <c r="E120" s="39">
        <f t="shared" ref="E120:I120" si="113">D120</f>
        <v>68</v>
      </c>
      <c r="F120" s="39">
        <f t="shared" si="113"/>
        <v>68</v>
      </c>
      <c r="G120" s="39">
        <f t="shared" si="113"/>
        <v>68</v>
      </c>
      <c r="H120" s="39">
        <f t="shared" si="113"/>
        <v>68</v>
      </c>
      <c r="I120" s="39">
        <f t="shared" si="113"/>
        <v>68</v>
      </c>
      <c r="J120" s="137">
        <f>D120/'TEST MARKS '!$D$163*100</f>
        <v>85</v>
      </c>
      <c r="K120" s="137">
        <f>E120/'TEST MARKS '!$D$163*100</f>
        <v>85</v>
      </c>
      <c r="L120" s="137">
        <f>F120/'TEST MARKS '!$D$163*100</f>
        <v>85</v>
      </c>
      <c r="M120" s="137">
        <f>G120/'TEST MARKS '!$D$163*100</f>
        <v>85</v>
      </c>
      <c r="N120" s="137">
        <f>H120/'TEST MARKS '!$D$163*100</f>
        <v>85</v>
      </c>
      <c r="O120" s="137">
        <f>I120/'TEST MARKS '!$D$163*100</f>
        <v>85</v>
      </c>
      <c r="P120" s="72" t="str">
        <f>IF(J120&lt;'TEST MARKS '!$D$161,"N","Y")</f>
        <v>Y</v>
      </c>
      <c r="Q120" s="72" t="str">
        <f>IF(K120&lt;'TEST MARKS '!$D$161,"N","Y")</f>
        <v>Y</v>
      </c>
      <c r="R120" s="72" t="str">
        <f>IF(L120&lt;'TEST MARKS '!$D$161,"N","Y")</f>
        <v>Y</v>
      </c>
      <c r="S120" s="72" t="str">
        <f>IF(M120&lt;'TEST MARKS '!$D$161,"N","Y")</f>
        <v>Y</v>
      </c>
      <c r="T120" s="72" t="str">
        <f>IF(N120&lt;'TEST MARKS '!$D$161,"N","Y")</f>
        <v>Y</v>
      </c>
      <c r="U120" s="72" t="str">
        <f>IF(O120&lt;'TEST MARKS '!$D$161,"N","Y")</f>
        <v>Y</v>
      </c>
    </row>
    <row r="121" spans="1:21">
      <c r="A121" s="39">
        <f>'TEST MARKS '!A135</f>
        <v>126</v>
      </c>
      <c r="B121" s="39">
        <f>'TEST MARKS '!B125</f>
        <v>0</v>
      </c>
      <c r="C121" s="39">
        <f>'TEST MARKS '!C125</f>
        <v>0</v>
      </c>
      <c r="D121" s="39">
        <f>'TEST MARKS '!P125</f>
        <v>0</v>
      </c>
      <c r="E121" s="39">
        <f t="shared" ref="E121:I121" si="114">D121</f>
        <v>0</v>
      </c>
      <c r="F121" s="39">
        <f t="shared" si="114"/>
        <v>0</v>
      </c>
      <c r="G121" s="39">
        <f t="shared" si="114"/>
        <v>0</v>
      </c>
      <c r="H121" s="39">
        <f t="shared" si="114"/>
        <v>0</v>
      </c>
      <c r="I121" s="39">
        <f t="shared" si="114"/>
        <v>0</v>
      </c>
      <c r="J121" s="137">
        <f>D121/'TEST MARKS '!$D$163*100</f>
        <v>0</v>
      </c>
      <c r="K121" s="137">
        <f>E121/'TEST MARKS '!$D$163*100</f>
        <v>0</v>
      </c>
      <c r="L121" s="137">
        <f>F121/'TEST MARKS '!$D$163*100</f>
        <v>0</v>
      </c>
      <c r="M121" s="137">
        <f>G121/'TEST MARKS '!$D$163*100</f>
        <v>0</v>
      </c>
      <c r="N121" s="137">
        <f>H121/'TEST MARKS '!$D$163*100</f>
        <v>0</v>
      </c>
      <c r="O121" s="137">
        <f>I121/'TEST MARKS '!$D$163*100</f>
        <v>0</v>
      </c>
      <c r="P121" s="72" t="str">
        <f>IF(J121&lt;'TEST MARKS '!$D$161,"N","Y")</f>
        <v>N</v>
      </c>
      <c r="Q121" s="72" t="str">
        <f>IF(K121&lt;'TEST MARKS '!$D$161,"N","Y")</f>
        <v>N</v>
      </c>
      <c r="R121" s="72" t="str">
        <f>IF(L121&lt;'TEST MARKS '!$D$161,"N","Y")</f>
        <v>N</v>
      </c>
      <c r="S121" s="72" t="str">
        <f>IF(M121&lt;'TEST MARKS '!$D$161,"N","Y")</f>
        <v>N</v>
      </c>
      <c r="T121" s="72" t="str">
        <f>IF(N121&lt;'TEST MARKS '!$D$161,"N","Y")</f>
        <v>N</v>
      </c>
      <c r="U121" s="72" t="str">
        <f>IF(O121&lt;'TEST MARKS '!$D$161,"N","Y")</f>
        <v>N</v>
      </c>
    </row>
    <row r="122" spans="1:21">
      <c r="A122" s="39">
        <f>'TEST MARKS '!A136</f>
        <v>127</v>
      </c>
      <c r="B122" s="39">
        <f>'TEST MARKS '!B126</f>
        <v>0</v>
      </c>
      <c r="C122" s="39">
        <f>'TEST MARKS '!C126</f>
        <v>0</v>
      </c>
      <c r="D122" s="39">
        <f>'TEST MARKS '!P126</f>
        <v>0</v>
      </c>
      <c r="E122" s="39">
        <f t="shared" ref="E122:I122" si="115">D122</f>
        <v>0</v>
      </c>
      <c r="F122" s="39">
        <f t="shared" si="115"/>
        <v>0</v>
      </c>
      <c r="G122" s="39">
        <f t="shared" si="115"/>
        <v>0</v>
      </c>
      <c r="H122" s="39">
        <f t="shared" si="115"/>
        <v>0</v>
      </c>
      <c r="I122" s="39">
        <f t="shared" si="115"/>
        <v>0</v>
      </c>
      <c r="J122" s="137">
        <f>D122/'TEST MARKS '!$D$163*100</f>
        <v>0</v>
      </c>
      <c r="K122" s="137">
        <f>E122/'TEST MARKS '!$D$163*100</f>
        <v>0</v>
      </c>
      <c r="L122" s="137">
        <f>F122/'TEST MARKS '!$D$163*100</f>
        <v>0</v>
      </c>
      <c r="M122" s="137">
        <f>G122/'TEST MARKS '!$D$163*100</f>
        <v>0</v>
      </c>
      <c r="N122" s="137">
        <f>H122/'TEST MARKS '!$D$163*100</f>
        <v>0</v>
      </c>
      <c r="O122" s="137">
        <f>I122/'TEST MARKS '!$D$163*100</f>
        <v>0</v>
      </c>
      <c r="P122" s="72" t="str">
        <f>IF(J122&lt;'TEST MARKS '!$D$161,"N","Y")</f>
        <v>N</v>
      </c>
      <c r="Q122" s="72" t="str">
        <f>IF(K122&lt;'TEST MARKS '!$D$161,"N","Y")</f>
        <v>N</v>
      </c>
      <c r="R122" s="72" t="str">
        <f>IF(L122&lt;'TEST MARKS '!$D$161,"N","Y")</f>
        <v>N</v>
      </c>
      <c r="S122" s="72" t="str">
        <f>IF(M122&lt;'TEST MARKS '!$D$161,"N","Y")</f>
        <v>N</v>
      </c>
      <c r="T122" s="72" t="str">
        <f>IF(N122&lt;'TEST MARKS '!$D$161,"N","Y")</f>
        <v>N</v>
      </c>
      <c r="U122" s="72" t="str">
        <f>IF(O122&lt;'TEST MARKS '!$D$161,"N","Y")</f>
        <v>N</v>
      </c>
    </row>
    <row r="123" spans="1:21">
      <c r="A123" s="39">
        <f>'TEST MARKS '!A137</f>
        <v>128</v>
      </c>
      <c r="B123" s="39">
        <f>'TEST MARKS '!B127</f>
        <v>0</v>
      </c>
      <c r="C123" s="39">
        <f>'TEST MARKS '!C127</f>
        <v>0</v>
      </c>
      <c r="D123" s="39">
        <f>'TEST MARKS '!P127</f>
        <v>0</v>
      </c>
      <c r="E123" s="39">
        <f t="shared" ref="E123:I123" si="116">D123</f>
        <v>0</v>
      </c>
      <c r="F123" s="39">
        <f t="shared" si="116"/>
        <v>0</v>
      </c>
      <c r="G123" s="39">
        <f t="shared" si="116"/>
        <v>0</v>
      </c>
      <c r="H123" s="39">
        <f t="shared" si="116"/>
        <v>0</v>
      </c>
      <c r="I123" s="39">
        <f t="shared" si="116"/>
        <v>0</v>
      </c>
      <c r="J123" s="137">
        <f>D123/'TEST MARKS '!$D$163*100</f>
        <v>0</v>
      </c>
      <c r="K123" s="137">
        <f>E123/'TEST MARKS '!$D$163*100</f>
        <v>0</v>
      </c>
      <c r="L123" s="137">
        <f>F123/'TEST MARKS '!$D$163*100</f>
        <v>0</v>
      </c>
      <c r="M123" s="137">
        <f>G123/'TEST MARKS '!$D$163*100</f>
        <v>0</v>
      </c>
      <c r="N123" s="137">
        <f>H123/'TEST MARKS '!$D$163*100</f>
        <v>0</v>
      </c>
      <c r="O123" s="137">
        <f>I123/'TEST MARKS '!$D$163*100</f>
        <v>0</v>
      </c>
      <c r="P123" s="72" t="str">
        <f>IF(J123&lt;'TEST MARKS '!$D$161,"N","Y")</f>
        <v>N</v>
      </c>
      <c r="Q123" s="72" t="str">
        <f>IF(K123&lt;'TEST MARKS '!$D$161,"N","Y")</f>
        <v>N</v>
      </c>
      <c r="R123" s="72" t="str">
        <f>IF(L123&lt;'TEST MARKS '!$D$161,"N","Y")</f>
        <v>N</v>
      </c>
      <c r="S123" s="72" t="str">
        <f>IF(M123&lt;'TEST MARKS '!$D$161,"N","Y")</f>
        <v>N</v>
      </c>
      <c r="T123" s="72" t="str">
        <f>IF(N123&lt;'TEST MARKS '!$D$161,"N","Y")</f>
        <v>N</v>
      </c>
      <c r="U123" s="72" t="str">
        <f>IF(O123&lt;'TEST MARKS '!$D$161,"N","Y")</f>
        <v>N</v>
      </c>
    </row>
    <row r="124" spans="1:21">
      <c r="A124" s="39">
        <f>'TEST MARKS '!A138</f>
        <v>129</v>
      </c>
      <c r="B124" s="39">
        <f>'TEST MARKS '!B128</f>
        <v>0</v>
      </c>
      <c r="C124" s="39">
        <f>'TEST MARKS '!C128</f>
        <v>0</v>
      </c>
      <c r="D124" s="39">
        <f>'TEST MARKS '!P128</f>
        <v>0</v>
      </c>
      <c r="E124" s="39">
        <f t="shared" ref="E124:I124" si="117">D124</f>
        <v>0</v>
      </c>
      <c r="F124" s="39">
        <f t="shared" si="117"/>
        <v>0</v>
      </c>
      <c r="G124" s="39">
        <f t="shared" si="117"/>
        <v>0</v>
      </c>
      <c r="H124" s="39">
        <f t="shared" si="117"/>
        <v>0</v>
      </c>
      <c r="I124" s="39">
        <f t="shared" si="117"/>
        <v>0</v>
      </c>
      <c r="J124" s="137">
        <f>D124/'TEST MARKS '!$D$163*100</f>
        <v>0</v>
      </c>
      <c r="K124" s="137">
        <f>E124/'TEST MARKS '!$D$163*100</f>
        <v>0</v>
      </c>
      <c r="L124" s="137">
        <f>F124/'TEST MARKS '!$D$163*100</f>
        <v>0</v>
      </c>
      <c r="M124" s="137">
        <f>G124/'TEST MARKS '!$D$163*100</f>
        <v>0</v>
      </c>
      <c r="N124" s="137">
        <f>H124/'TEST MARKS '!$D$163*100</f>
        <v>0</v>
      </c>
      <c r="O124" s="137">
        <f>I124/'TEST MARKS '!$D$163*100</f>
        <v>0</v>
      </c>
      <c r="P124" s="72" t="str">
        <f>IF(J124&lt;'TEST MARKS '!$D$161,"N","Y")</f>
        <v>N</v>
      </c>
      <c r="Q124" s="72" t="str">
        <f>IF(K124&lt;'TEST MARKS '!$D$161,"N","Y")</f>
        <v>N</v>
      </c>
      <c r="R124" s="72" t="str">
        <f>IF(L124&lt;'TEST MARKS '!$D$161,"N","Y")</f>
        <v>N</v>
      </c>
      <c r="S124" s="72" t="str">
        <f>IF(M124&lt;'TEST MARKS '!$D$161,"N","Y")</f>
        <v>N</v>
      </c>
      <c r="T124" s="72" t="str">
        <f>IF(N124&lt;'TEST MARKS '!$D$161,"N","Y")</f>
        <v>N</v>
      </c>
      <c r="U124" s="72" t="str">
        <f>IF(O124&lt;'TEST MARKS '!$D$161,"N","Y")</f>
        <v>N</v>
      </c>
    </row>
    <row r="125" spans="1:21">
      <c r="A125" s="39">
        <f>'TEST MARKS '!A139</f>
        <v>130</v>
      </c>
      <c r="B125" s="39">
        <f>'TEST MARKS '!B129</f>
        <v>0</v>
      </c>
      <c r="C125" s="39">
        <f>'TEST MARKS '!C129</f>
        <v>0</v>
      </c>
      <c r="D125" s="39">
        <f>'TEST MARKS '!P129</f>
        <v>0</v>
      </c>
      <c r="E125" s="39">
        <f t="shared" ref="E125:I125" si="118">D125</f>
        <v>0</v>
      </c>
      <c r="F125" s="39">
        <f t="shared" si="118"/>
        <v>0</v>
      </c>
      <c r="G125" s="39">
        <f t="shared" si="118"/>
        <v>0</v>
      </c>
      <c r="H125" s="39">
        <f t="shared" si="118"/>
        <v>0</v>
      </c>
      <c r="I125" s="39">
        <f t="shared" si="118"/>
        <v>0</v>
      </c>
      <c r="J125" s="137">
        <f>D125/'TEST MARKS '!$D$163*100</f>
        <v>0</v>
      </c>
      <c r="K125" s="137">
        <f>E125/'TEST MARKS '!$D$163*100</f>
        <v>0</v>
      </c>
      <c r="L125" s="137">
        <f>F125/'TEST MARKS '!$D$163*100</f>
        <v>0</v>
      </c>
      <c r="M125" s="137">
        <f>G125/'TEST MARKS '!$D$163*100</f>
        <v>0</v>
      </c>
      <c r="N125" s="137">
        <f>H125/'TEST MARKS '!$D$163*100</f>
        <v>0</v>
      </c>
      <c r="O125" s="137">
        <f>I125/'TEST MARKS '!$D$163*100</f>
        <v>0</v>
      </c>
      <c r="P125" s="72" t="str">
        <f>IF(J125&lt;'TEST MARKS '!$D$161,"N","Y")</f>
        <v>N</v>
      </c>
      <c r="Q125" s="72" t="str">
        <f>IF(K125&lt;'TEST MARKS '!$D$161,"N","Y")</f>
        <v>N</v>
      </c>
      <c r="R125" s="72" t="str">
        <f>IF(L125&lt;'TEST MARKS '!$D$161,"N","Y")</f>
        <v>N</v>
      </c>
      <c r="S125" s="72" t="str">
        <f>IF(M125&lt;'TEST MARKS '!$D$161,"N","Y")</f>
        <v>N</v>
      </c>
      <c r="T125" s="72" t="str">
        <f>IF(N125&lt;'TEST MARKS '!$D$161,"N","Y")</f>
        <v>N</v>
      </c>
      <c r="U125" s="72" t="str">
        <f>IF(O125&lt;'TEST MARKS '!$D$161,"N","Y")</f>
        <v>N</v>
      </c>
    </row>
    <row r="126" spans="1:21">
      <c r="A126" s="39">
        <f>'TEST MARKS '!A140</f>
        <v>131</v>
      </c>
      <c r="B126" s="39">
        <f>'TEST MARKS '!B130</f>
        <v>0</v>
      </c>
      <c r="C126" s="39">
        <f>'TEST MARKS '!C130</f>
        <v>0</v>
      </c>
      <c r="D126" s="39">
        <f>'TEST MARKS '!P130</f>
        <v>0</v>
      </c>
      <c r="E126" s="39">
        <f t="shared" ref="E126:I126" si="119">D126</f>
        <v>0</v>
      </c>
      <c r="F126" s="39">
        <f t="shared" si="119"/>
        <v>0</v>
      </c>
      <c r="G126" s="39">
        <f t="shared" si="119"/>
        <v>0</v>
      </c>
      <c r="H126" s="39">
        <f t="shared" si="119"/>
        <v>0</v>
      </c>
      <c r="I126" s="39">
        <f t="shared" si="119"/>
        <v>0</v>
      </c>
      <c r="J126" s="137">
        <f>D126/'TEST MARKS '!$D$163*100</f>
        <v>0</v>
      </c>
      <c r="K126" s="137">
        <f>E126/'TEST MARKS '!$D$163*100</f>
        <v>0</v>
      </c>
      <c r="L126" s="137">
        <f>F126/'TEST MARKS '!$D$163*100</f>
        <v>0</v>
      </c>
      <c r="M126" s="137">
        <f>G126/'TEST MARKS '!$D$163*100</f>
        <v>0</v>
      </c>
      <c r="N126" s="137">
        <f>H126/'TEST MARKS '!$D$163*100</f>
        <v>0</v>
      </c>
      <c r="O126" s="137">
        <f>I126/'TEST MARKS '!$D$163*100</f>
        <v>0</v>
      </c>
      <c r="P126" s="72" t="str">
        <f>IF(J126&lt;'TEST MARKS '!$D$161,"N","Y")</f>
        <v>N</v>
      </c>
      <c r="Q126" s="72" t="str">
        <f>IF(K126&lt;'TEST MARKS '!$D$161,"N","Y")</f>
        <v>N</v>
      </c>
      <c r="R126" s="72" t="str">
        <f>IF(L126&lt;'TEST MARKS '!$D$161,"N","Y")</f>
        <v>N</v>
      </c>
      <c r="S126" s="72" t="str">
        <f>IF(M126&lt;'TEST MARKS '!$D$161,"N","Y")</f>
        <v>N</v>
      </c>
      <c r="T126" s="72" t="str">
        <f>IF(N126&lt;'TEST MARKS '!$D$161,"N","Y")</f>
        <v>N</v>
      </c>
      <c r="U126" s="72" t="str">
        <f>IF(O126&lt;'TEST MARKS '!$D$161,"N","Y")</f>
        <v>N</v>
      </c>
    </row>
    <row r="127" spans="1:21">
      <c r="A127" s="39">
        <f>'TEST MARKS '!A141</f>
        <v>132</v>
      </c>
      <c r="B127" s="39">
        <f>'TEST MARKS '!B131</f>
        <v>0</v>
      </c>
      <c r="C127" s="39">
        <f>'TEST MARKS '!C131</f>
        <v>0</v>
      </c>
      <c r="D127" s="39">
        <f>'TEST MARKS '!P131</f>
        <v>0</v>
      </c>
      <c r="E127" s="39">
        <f t="shared" ref="E127:I127" si="120">D127</f>
        <v>0</v>
      </c>
      <c r="F127" s="39">
        <f t="shared" si="120"/>
        <v>0</v>
      </c>
      <c r="G127" s="39">
        <f t="shared" si="120"/>
        <v>0</v>
      </c>
      <c r="H127" s="39">
        <f t="shared" si="120"/>
        <v>0</v>
      </c>
      <c r="I127" s="39">
        <f t="shared" si="120"/>
        <v>0</v>
      </c>
      <c r="J127" s="137">
        <f>D127/'TEST MARKS '!$D$163*100</f>
        <v>0</v>
      </c>
      <c r="K127" s="137">
        <f>E127/'TEST MARKS '!$D$163*100</f>
        <v>0</v>
      </c>
      <c r="L127" s="137">
        <f>F127/'TEST MARKS '!$D$163*100</f>
        <v>0</v>
      </c>
      <c r="M127" s="137">
        <f>G127/'TEST MARKS '!$D$163*100</f>
        <v>0</v>
      </c>
      <c r="N127" s="137">
        <f>H127/'TEST MARKS '!$D$163*100</f>
        <v>0</v>
      </c>
      <c r="O127" s="137">
        <f>I127/'TEST MARKS '!$D$163*100</f>
        <v>0</v>
      </c>
      <c r="P127" s="72" t="str">
        <f>IF(J127&lt;'TEST MARKS '!$D$161,"N","Y")</f>
        <v>N</v>
      </c>
      <c r="Q127" s="72" t="str">
        <f>IF(K127&lt;'TEST MARKS '!$D$161,"N","Y")</f>
        <v>N</v>
      </c>
      <c r="R127" s="72" t="str">
        <f>IF(L127&lt;'TEST MARKS '!$D$161,"N","Y")</f>
        <v>N</v>
      </c>
      <c r="S127" s="72" t="str">
        <f>IF(M127&lt;'TEST MARKS '!$D$161,"N","Y")</f>
        <v>N</v>
      </c>
      <c r="T127" s="72" t="str">
        <f>IF(N127&lt;'TEST MARKS '!$D$161,"N","Y")</f>
        <v>N</v>
      </c>
      <c r="U127" s="72" t="str">
        <f>IF(O127&lt;'TEST MARKS '!$D$161,"N","Y")</f>
        <v>N</v>
      </c>
    </row>
    <row r="128" spans="1:21">
      <c r="A128" s="39">
        <f>'TEST MARKS '!A142</f>
        <v>133</v>
      </c>
      <c r="B128" s="39">
        <f>'TEST MARKS '!B132</f>
        <v>0</v>
      </c>
      <c r="C128" s="39">
        <f>'TEST MARKS '!C132</f>
        <v>0</v>
      </c>
      <c r="D128" s="39">
        <f>'TEST MARKS '!P132</f>
        <v>0</v>
      </c>
      <c r="E128" s="39">
        <f t="shared" ref="E128:I128" si="121">D128</f>
        <v>0</v>
      </c>
      <c r="F128" s="39">
        <f t="shared" si="121"/>
        <v>0</v>
      </c>
      <c r="G128" s="39">
        <f t="shared" si="121"/>
        <v>0</v>
      </c>
      <c r="H128" s="39">
        <f t="shared" si="121"/>
        <v>0</v>
      </c>
      <c r="I128" s="39">
        <f t="shared" si="121"/>
        <v>0</v>
      </c>
      <c r="J128" s="137">
        <f>D128/'TEST MARKS '!$D$163*100</f>
        <v>0</v>
      </c>
      <c r="K128" s="137">
        <f>E128/'TEST MARKS '!$D$163*100</f>
        <v>0</v>
      </c>
      <c r="L128" s="137">
        <f>F128/'TEST MARKS '!$D$163*100</f>
        <v>0</v>
      </c>
      <c r="M128" s="137">
        <f>G128/'TEST MARKS '!$D$163*100</f>
        <v>0</v>
      </c>
      <c r="N128" s="137">
        <f>H128/'TEST MARKS '!$D$163*100</f>
        <v>0</v>
      </c>
      <c r="O128" s="137">
        <f>I128/'TEST MARKS '!$D$163*100</f>
        <v>0</v>
      </c>
      <c r="P128" s="72" t="str">
        <f>IF(J128&lt;'TEST MARKS '!$D$161,"N","Y")</f>
        <v>N</v>
      </c>
      <c r="Q128" s="72" t="str">
        <f>IF(K128&lt;'TEST MARKS '!$D$161,"N","Y")</f>
        <v>N</v>
      </c>
      <c r="R128" s="72" t="str">
        <f>IF(L128&lt;'TEST MARKS '!$D$161,"N","Y")</f>
        <v>N</v>
      </c>
      <c r="S128" s="72" t="str">
        <f>IF(M128&lt;'TEST MARKS '!$D$161,"N","Y")</f>
        <v>N</v>
      </c>
      <c r="T128" s="72" t="str">
        <f>IF(N128&lt;'TEST MARKS '!$D$161,"N","Y")</f>
        <v>N</v>
      </c>
      <c r="U128" s="72" t="str">
        <f>IF(O128&lt;'TEST MARKS '!$D$161,"N","Y")</f>
        <v>N</v>
      </c>
    </row>
    <row r="129" spans="1:21">
      <c r="A129" s="39">
        <f>'TEST MARKS '!A143</f>
        <v>134</v>
      </c>
      <c r="B129" s="39">
        <f>'TEST MARKS '!B133</f>
        <v>0</v>
      </c>
      <c r="C129" s="39">
        <f>'TEST MARKS '!C133</f>
        <v>0</v>
      </c>
      <c r="D129" s="39">
        <f>'TEST MARKS '!P133</f>
        <v>0</v>
      </c>
      <c r="E129" s="39">
        <f t="shared" ref="E129:I129" si="122">D129</f>
        <v>0</v>
      </c>
      <c r="F129" s="39">
        <f t="shared" si="122"/>
        <v>0</v>
      </c>
      <c r="G129" s="39">
        <f t="shared" si="122"/>
        <v>0</v>
      </c>
      <c r="H129" s="39">
        <f t="shared" si="122"/>
        <v>0</v>
      </c>
      <c r="I129" s="39">
        <f t="shared" si="122"/>
        <v>0</v>
      </c>
      <c r="J129" s="137">
        <f>D129/'TEST MARKS '!$D$163*100</f>
        <v>0</v>
      </c>
      <c r="K129" s="137">
        <f>E129/'TEST MARKS '!$D$163*100</f>
        <v>0</v>
      </c>
      <c r="L129" s="137">
        <f>F129/'TEST MARKS '!$D$163*100</f>
        <v>0</v>
      </c>
      <c r="M129" s="137">
        <f>G129/'TEST MARKS '!$D$163*100</f>
        <v>0</v>
      </c>
      <c r="N129" s="137">
        <f>H129/'TEST MARKS '!$D$163*100</f>
        <v>0</v>
      </c>
      <c r="O129" s="137">
        <f>I129/'TEST MARKS '!$D$163*100</f>
        <v>0</v>
      </c>
      <c r="P129" s="72" t="str">
        <f>IF(J129&lt;'TEST MARKS '!$D$161,"N","Y")</f>
        <v>N</v>
      </c>
      <c r="Q129" s="72" t="str">
        <f>IF(K129&lt;'TEST MARKS '!$D$161,"N","Y")</f>
        <v>N</v>
      </c>
      <c r="R129" s="72" t="str">
        <f>IF(L129&lt;'TEST MARKS '!$D$161,"N","Y")</f>
        <v>N</v>
      </c>
      <c r="S129" s="72" t="str">
        <f>IF(M129&lt;'TEST MARKS '!$D$161,"N","Y")</f>
        <v>N</v>
      </c>
      <c r="T129" s="72" t="str">
        <f>IF(N129&lt;'TEST MARKS '!$D$161,"N","Y")</f>
        <v>N</v>
      </c>
      <c r="U129" s="72" t="str">
        <f>IF(O129&lt;'TEST MARKS '!$D$161,"N","Y")</f>
        <v>N</v>
      </c>
    </row>
    <row r="130" spans="1:21">
      <c r="A130" s="39">
        <f>'TEST MARKS '!A144</f>
        <v>135</v>
      </c>
      <c r="B130" s="39">
        <f>'TEST MARKS '!B134</f>
        <v>0</v>
      </c>
      <c r="C130" s="39">
        <f>'TEST MARKS '!C134</f>
        <v>0</v>
      </c>
      <c r="D130" s="39">
        <f>'TEST MARKS '!P134</f>
        <v>0</v>
      </c>
      <c r="E130" s="39">
        <f t="shared" ref="E130:I130" si="123">D130</f>
        <v>0</v>
      </c>
      <c r="F130" s="39">
        <f t="shared" si="123"/>
        <v>0</v>
      </c>
      <c r="G130" s="39">
        <f t="shared" si="123"/>
        <v>0</v>
      </c>
      <c r="H130" s="39">
        <f t="shared" si="123"/>
        <v>0</v>
      </c>
      <c r="I130" s="39">
        <f t="shared" si="123"/>
        <v>0</v>
      </c>
      <c r="J130" s="137">
        <f>D130/'TEST MARKS '!$D$163*100</f>
        <v>0</v>
      </c>
      <c r="K130" s="137">
        <f>E130/'TEST MARKS '!$D$163*100</f>
        <v>0</v>
      </c>
      <c r="L130" s="137">
        <f>F130/'TEST MARKS '!$D$163*100</f>
        <v>0</v>
      </c>
      <c r="M130" s="137">
        <f>G130/'TEST MARKS '!$D$163*100</f>
        <v>0</v>
      </c>
      <c r="N130" s="137">
        <f>H130/'TEST MARKS '!$D$163*100</f>
        <v>0</v>
      </c>
      <c r="O130" s="137">
        <f>I130/'TEST MARKS '!$D$163*100</f>
        <v>0</v>
      </c>
      <c r="P130" s="72" t="str">
        <f>IF(J130&lt;'TEST MARKS '!$D$161,"N","Y")</f>
        <v>N</v>
      </c>
      <c r="Q130" s="72" t="str">
        <f>IF(K130&lt;'TEST MARKS '!$D$161,"N","Y")</f>
        <v>N</v>
      </c>
      <c r="R130" s="72" t="str">
        <f>IF(L130&lt;'TEST MARKS '!$D$161,"N","Y")</f>
        <v>N</v>
      </c>
      <c r="S130" s="72" t="str">
        <f>IF(M130&lt;'TEST MARKS '!$D$161,"N","Y")</f>
        <v>N</v>
      </c>
      <c r="T130" s="72" t="str">
        <f>IF(N130&lt;'TEST MARKS '!$D$161,"N","Y")</f>
        <v>N</v>
      </c>
      <c r="U130" s="72" t="str">
        <f>IF(O130&lt;'TEST MARKS '!$D$161,"N","Y")</f>
        <v>N</v>
      </c>
    </row>
    <row r="131" spans="1:21">
      <c r="A131" s="241"/>
      <c r="B131" s="241"/>
      <c r="C131" s="241"/>
      <c r="D131" s="241"/>
      <c r="E131" s="241"/>
      <c r="F131" s="241"/>
      <c r="G131" s="241"/>
      <c r="H131" s="241"/>
      <c r="I131" s="241"/>
      <c r="J131" s="252"/>
      <c r="K131" s="252"/>
      <c r="L131" s="252"/>
      <c r="M131" s="252"/>
      <c r="N131" s="252"/>
      <c r="O131" s="252"/>
      <c r="P131" s="243"/>
      <c r="Q131" s="243"/>
      <c r="R131" s="243"/>
      <c r="S131" s="243"/>
      <c r="T131" s="243"/>
      <c r="U131" s="243"/>
    </row>
    <row r="132" spans="1:21">
      <c r="A132" s="241"/>
      <c r="B132" s="241"/>
      <c r="C132" s="241"/>
      <c r="D132" s="241"/>
      <c r="E132" s="241"/>
      <c r="F132" s="241"/>
      <c r="G132" s="241"/>
      <c r="H132" s="241"/>
      <c r="I132" s="241"/>
      <c r="J132" s="252"/>
      <c r="K132" s="252"/>
      <c r="L132" s="252"/>
      <c r="M132" s="252"/>
      <c r="N132" s="252"/>
      <c r="O132" s="252"/>
      <c r="P132" s="243"/>
      <c r="Q132" s="243"/>
      <c r="R132" s="243"/>
      <c r="S132" s="243"/>
      <c r="T132" s="243"/>
      <c r="U132" s="243"/>
    </row>
    <row r="133" spans="1:21">
      <c r="D133" s="41"/>
    </row>
    <row r="134" spans="1:21">
      <c r="D134" s="41"/>
      <c r="O134" s="120" t="s">
        <v>175</v>
      </c>
      <c r="P134" s="120">
        <f>COUNTIF(P6:P130,"Y")</f>
        <v>115</v>
      </c>
      <c r="Q134" s="120">
        <f t="shared" ref="Q134:U134" si="124">COUNTIF(Q6:Q130,"Y")</f>
        <v>115</v>
      </c>
      <c r="R134" s="120">
        <f t="shared" si="124"/>
        <v>115</v>
      </c>
      <c r="S134" s="120">
        <f t="shared" si="124"/>
        <v>115</v>
      </c>
      <c r="T134" s="120">
        <f t="shared" si="124"/>
        <v>115</v>
      </c>
      <c r="U134" s="120">
        <f t="shared" si="124"/>
        <v>115</v>
      </c>
    </row>
    <row r="135" spans="1:21">
      <c r="D135" s="41"/>
      <c r="O135" s="121" t="s">
        <v>172</v>
      </c>
      <c r="P135" s="138">
        <f>P134*100/'TEST MARKS '!$D$158</f>
        <v>100</v>
      </c>
      <c r="Q135" s="138">
        <f>Q134*100/'TEST MARKS '!$D$158</f>
        <v>100</v>
      </c>
      <c r="R135" s="138">
        <f>R134*100/'TEST MARKS '!$D$158</f>
        <v>100</v>
      </c>
      <c r="S135" s="138">
        <f>S134*100/'TEST MARKS '!$D$158</f>
        <v>100</v>
      </c>
      <c r="T135" s="138">
        <f>T134*100/'TEST MARKS '!$D$158</f>
        <v>100</v>
      </c>
      <c r="U135" s="138">
        <f>U134*100/'TEST MARKS '!$D$158</f>
        <v>100</v>
      </c>
    </row>
    <row r="136" spans="1:21">
      <c r="D136" s="41"/>
      <c r="O136" s="127"/>
    </row>
    <row r="137" spans="1:21">
      <c r="D137" s="41"/>
      <c r="O137" s="127"/>
    </row>
    <row r="138" spans="1:21">
      <c r="D138" s="41"/>
      <c r="O138" s="127"/>
    </row>
    <row r="139" spans="1:21" ht="18">
      <c r="D139" s="41"/>
      <c r="O139" s="129" t="s">
        <v>211</v>
      </c>
      <c r="P139" s="129" t="s">
        <v>23</v>
      </c>
      <c r="Q139" s="129" t="s">
        <v>24</v>
      </c>
      <c r="R139" s="129" t="s">
        <v>25</v>
      </c>
      <c r="S139" s="129" t="s">
        <v>26</v>
      </c>
      <c r="T139" s="129" t="s">
        <v>169</v>
      </c>
      <c r="U139" s="129" t="s">
        <v>205</v>
      </c>
    </row>
    <row r="140" spans="1:21" s="140" customFormat="1" ht="47.25">
      <c r="A140" s="139"/>
      <c r="C140" s="141"/>
      <c r="D140" s="26"/>
      <c r="E140" s="139"/>
      <c r="F140" s="141"/>
      <c r="G140" s="139"/>
      <c r="H140" s="141"/>
      <c r="I140" s="141"/>
      <c r="J140" s="141"/>
      <c r="K140" s="139"/>
      <c r="L140" s="139"/>
      <c r="M140" s="139"/>
      <c r="N140" s="139"/>
      <c r="O140" s="132" t="s">
        <v>217</v>
      </c>
      <c r="P140" s="142">
        <f t="shared" ref="P140:U140" si="125">P135</f>
        <v>100</v>
      </c>
      <c r="Q140" s="142">
        <f t="shared" si="125"/>
        <v>100</v>
      </c>
      <c r="R140" s="142">
        <f t="shared" si="125"/>
        <v>100</v>
      </c>
      <c r="S140" s="142">
        <f t="shared" si="125"/>
        <v>100</v>
      </c>
      <c r="T140" s="142">
        <f t="shared" si="125"/>
        <v>100</v>
      </c>
      <c r="U140" s="142">
        <f t="shared" si="125"/>
        <v>100</v>
      </c>
    </row>
    <row r="141" spans="1:21">
      <c r="D141" s="41"/>
    </row>
    <row r="142" spans="1:21">
      <c r="D142" s="41"/>
    </row>
    <row r="143" spans="1:21">
      <c r="D143" s="41"/>
    </row>
    <row r="144" spans="1:21">
      <c r="D144" s="41"/>
    </row>
    <row r="145" spans="4:4">
      <c r="D145" s="41"/>
    </row>
    <row r="146" spans="4:4">
      <c r="D146" s="41"/>
    </row>
    <row r="147" spans="4:4">
      <c r="D147" s="41"/>
    </row>
    <row r="148" spans="4:4">
      <c r="D148" s="41"/>
    </row>
    <row r="149" spans="4:4">
      <c r="D149" s="41"/>
    </row>
    <row r="150" spans="4:4">
      <c r="D150" s="41"/>
    </row>
    <row r="151" spans="4:4">
      <c r="D151" s="41"/>
    </row>
    <row r="152" spans="4:4">
      <c r="D152" s="41"/>
    </row>
    <row r="153" spans="4:4">
      <c r="D153" s="41"/>
    </row>
    <row r="154" spans="4:4">
      <c r="D154" s="41"/>
    </row>
    <row r="155" spans="4:4">
      <c r="D155" s="41"/>
    </row>
    <row r="156" spans="4:4">
      <c r="D156" s="41"/>
    </row>
    <row r="157" spans="4:4">
      <c r="D157" s="41"/>
    </row>
    <row r="158" spans="4:4">
      <c r="D158" s="41"/>
    </row>
    <row r="159" spans="4:4">
      <c r="D159" s="41"/>
    </row>
    <row r="160" spans="4:4">
      <c r="D160" s="41"/>
    </row>
    <row r="161" spans="4:4">
      <c r="D161" s="41"/>
    </row>
    <row r="162" spans="4:4">
      <c r="D162" s="41"/>
    </row>
    <row r="163" spans="4:4">
      <c r="D163" s="41"/>
    </row>
    <row r="164" spans="4:4">
      <c r="D164" s="41"/>
    </row>
    <row r="165" spans="4:4">
      <c r="D165" s="41"/>
    </row>
    <row r="166" spans="4:4">
      <c r="D166" s="41"/>
    </row>
    <row r="167" spans="4:4">
      <c r="D167" s="41"/>
    </row>
    <row r="168" spans="4:4">
      <c r="D168" s="41"/>
    </row>
    <row r="169" spans="4:4">
      <c r="D169" s="41"/>
    </row>
    <row r="170" spans="4:4">
      <c r="D170" s="41"/>
    </row>
    <row r="171" spans="4:4">
      <c r="D171" s="41"/>
    </row>
    <row r="172" spans="4:4">
      <c r="D172" s="41"/>
    </row>
    <row r="173" spans="4:4">
      <c r="D173" s="41"/>
    </row>
    <row r="174" spans="4:4">
      <c r="D174" s="41"/>
    </row>
    <row r="175" spans="4:4">
      <c r="D175" s="41"/>
    </row>
    <row r="176" spans="4:4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</sheetData>
  <mergeCells count="8">
    <mergeCell ref="B1:H1"/>
    <mergeCell ref="P1:T1"/>
    <mergeCell ref="J2:O3"/>
    <mergeCell ref="D2:I3"/>
    <mergeCell ref="A2:A5"/>
    <mergeCell ref="B2:B5"/>
    <mergeCell ref="C2:C5"/>
    <mergeCell ref="P2:T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published="0"/>
  <dimension ref="B2:AE42"/>
  <sheetViews>
    <sheetView topLeftCell="K1" workbookViewId="0">
      <selection activeCell="N20" sqref="N20"/>
    </sheetView>
  </sheetViews>
  <sheetFormatPr defaultRowHeight="12.75"/>
  <cols>
    <col min="4" max="4" width="30.7109375" customWidth="1"/>
    <col min="5" max="8" width="14" bestFit="1" customWidth="1"/>
    <col min="9" max="9" width="14" customWidth="1"/>
    <col min="10" max="10" width="14" hidden="1" customWidth="1"/>
    <col min="12" max="12" width="7.28515625" style="51" customWidth="1"/>
    <col min="14" max="14" width="23.140625" customWidth="1"/>
    <col min="15" max="15" width="12.5703125" customWidth="1"/>
    <col min="23" max="23" width="9.140625" style="51" customWidth="1"/>
    <col min="25" max="25" width="17.85546875" customWidth="1"/>
  </cols>
  <sheetData>
    <row r="2" spans="2:31" ht="20.25">
      <c r="B2" s="154" t="s">
        <v>187</v>
      </c>
      <c r="C2" s="155"/>
      <c r="D2" s="155"/>
      <c r="E2" s="156"/>
      <c r="L2" s="55" t="s">
        <v>191</v>
      </c>
      <c r="N2" s="54"/>
      <c r="O2" s="157" t="s">
        <v>190</v>
      </c>
      <c r="P2" s="158"/>
      <c r="Q2" s="158"/>
      <c r="R2" s="158"/>
      <c r="S2" s="156"/>
      <c r="T2" s="156"/>
      <c r="W2" s="56" t="s">
        <v>191</v>
      </c>
      <c r="Y2" s="157" t="s">
        <v>194</v>
      </c>
      <c r="Z2" s="158"/>
      <c r="AA2" s="158"/>
      <c r="AB2" s="158"/>
      <c r="AC2" s="156"/>
      <c r="AD2" s="156"/>
    </row>
    <row r="3" spans="2:31" ht="15.75">
      <c r="E3" s="359" t="s">
        <v>183</v>
      </c>
      <c r="F3" s="359"/>
      <c r="G3" s="359"/>
      <c r="H3" s="359"/>
      <c r="I3" s="359"/>
      <c r="J3" s="359"/>
      <c r="N3" s="359" t="s">
        <v>183</v>
      </c>
      <c r="O3" s="359"/>
      <c r="P3" s="359"/>
      <c r="Q3" s="359"/>
      <c r="R3" s="359"/>
      <c r="Y3" s="359" t="s">
        <v>183</v>
      </c>
      <c r="Z3" s="359"/>
      <c r="AA3" s="359"/>
      <c r="AB3" s="359"/>
      <c r="AC3" s="359"/>
    </row>
    <row r="6" spans="2:31" ht="15.75">
      <c r="D6" s="1"/>
      <c r="E6" s="91" t="s">
        <v>23</v>
      </c>
      <c r="F6" s="92" t="s">
        <v>24</v>
      </c>
      <c r="G6" s="93" t="s">
        <v>25</v>
      </c>
      <c r="H6" s="94" t="s">
        <v>26</v>
      </c>
      <c r="I6" s="95" t="s">
        <v>169</v>
      </c>
      <c r="J6" s="96"/>
      <c r="N6" s="120" t="s">
        <v>218</v>
      </c>
      <c r="O6" s="40" t="s">
        <v>23</v>
      </c>
      <c r="P6" s="147" t="s">
        <v>24</v>
      </c>
      <c r="Q6" s="148" t="s">
        <v>25</v>
      </c>
      <c r="R6" s="149" t="s">
        <v>26</v>
      </c>
      <c r="S6" s="125" t="s">
        <v>169</v>
      </c>
      <c r="T6" s="150"/>
    </row>
    <row r="7" spans="2:31" ht="27.75" customHeight="1">
      <c r="D7" s="143" t="s">
        <v>176</v>
      </c>
      <c r="E7" s="144">
        <f ca="1">'TEST -CO '!P156</f>
        <v>96.521739130434781</v>
      </c>
      <c r="F7" s="144">
        <f ca="1">'TEST -CO '!Q156</f>
        <v>96.521739130434781</v>
      </c>
      <c r="G7" s="144">
        <f ca="1">'TEST -CO '!R156</f>
        <v>96.521739130434781</v>
      </c>
      <c r="H7" s="144">
        <f ca="1">'TEST -CO '!S156</f>
        <v>96.521739130434781</v>
      </c>
      <c r="I7" s="144">
        <f ca="1">'TEST -CO '!T156</f>
        <v>96.521739130434781</v>
      </c>
      <c r="J7" s="144"/>
      <c r="N7" s="143" t="s">
        <v>176</v>
      </c>
      <c r="O7" s="144">
        <f ca="1">E7</f>
        <v>96.521739130434781</v>
      </c>
      <c r="P7" s="144">
        <f t="shared" ref="P7:S8" ca="1" si="0">F7</f>
        <v>96.521739130434781</v>
      </c>
      <c r="Q7" s="144">
        <f t="shared" ca="1" si="0"/>
        <v>96.521739130434781</v>
      </c>
      <c r="R7" s="144">
        <f t="shared" ca="1" si="0"/>
        <v>96.521739130434781</v>
      </c>
      <c r="S7" s="144">
        <f t="shared" ca="1" si="0"/>
        <v>96.521739130434781</v>
      </c>
      <c r="T7" s="144"/>
    </row>
    <row r="8" spans="2:31" ht="36" customHeight="1">
      <c r="D8" s="126" t="s">
        <v>177</v>
      </c>
      <c r="E8" s="145">
        <v>0</v>
      </c>
      <c r="F8" s="145">
        <v>0</v>
      </c>
      <c r="G8" s="145">
        <v>0</v>
      </c>
      <c r="H8" s="145">
        <v>0</v>
      </c>
      <c r="I8" s="145">
        <v>0</v>
      </c>
      <c r="J8" s="145"/>
      <c r="N8" s="126" t="s">
        <v>177</v>
      </c>
      <c r="O8" s="145">
        <f>E8</f>
        <v>0</v>
      </c>
      <c r="P8" s="145">
        <f t="shared" si="0"/>
        <v>0</v>
      </c>
      <c r="Q8" s="145">
        <f t="shared" si="0"/>
        <v>0</v>
      </c>
      <c r="R8" s="145">
        <f t="shared" si="0"/>
        <v>0</v>
      </c>
      <c r="S8" s="145">
        <f t="shared" si="0"/>
        <v>0</v>
      </c>
      <c r="T8" s="145"/>
      <c r="Y8" t="s">
        <v>192</v>
      </c>
      <c r="Z8" s="152">
        <v>97</v>
      </c>
      <c r="AA8" s="152">
        <v>97</v>
      </c>
      <c r="AB8" s="152">
        <v>97</v>
      </c>
      <c r="AC8" s="152">
        <v>97</v>
      </c>
      <c r="AD8" s="152">
        <v>97</v>
      </c>
      <c r="AE8" s="152"/>
    </row>
    <row r="9" spans="2:31" ht="27.75" customHeight="1">
      <c r="D9" s="133" t="s">
        <v>179</v>
      </c>
      <c r="E9" s="146">
        <f>'SEE-final exam CO'!P140</f>
        <v>100</v>
      </c>
      <c r="F9" s="146">
        <f>'SEE-final exam CO'!Q140</f>
        <v>100</v>
      </c>
      <c r="G9" s="146">
        <f>'SEE-final exam CO'!R140</f>
        <v>100</v>
      </c>
      <c r="H9" s="146">
        <f>'SEE-final exam CO'!S140</f>
        <v>100</v>
      </c>
      <c r="I9" s="146">
        <f>'SEE-final exam CO'!T140</f>
        <v>100</v>
      </c>
      <c r="J9" s="146"/>
      <c r="N9" s="151" t="s">
        <v>192</v>
      </c>
      <c r="O9" s="152">
        <f ca="1">(O7+O8)/1</f>
        <v>96.521739130434781</v>
      </c>
      <c r="P9" s="152">
        <f t="shared" ref="P9:S9" ca="1" si="1">(P7+P8)/1</f>
        <v>96.521739130434781</v>
      </c>
      <c r="Q9" s="152">
        <f t="shared" ca="1" si="1"/>
        <v>96.521739130434781</v>
      </c>
      <c r="R9" s="152">
        <f t="shared" ca="1" si="1"/>
        <v>96.521739130434781</v>
      </c>
      <c r="S9" s="152">
        <f t="shared" ca="1" si="1"/>
        <v>96.521739130434781</v>
      </c>
      <c r="T9" s="152"/>
      <c r="Y9" s="301" t="s">
        <v>686</v>
      </c>
      <c r="Z9" s="59">
        <f>Z8*0.2</f>
        <v>19.400000000000002</v>
      </c>
      <c r="AA9" s="59">
        <f t="shared" ref="AA9:AD9" si="2">AA8*0.2</f>
        <v>19.400000000000002</v>
      </c>
      <c r="AB9" s="59">
        <f t="shared" si="2"/>
        <v>19.400000000000002</v>
      </c>
      <c r="AC9" s="59">
        <f t="shared" si="2"/>
        <v>19.400000000000002</v>
      </c>
      <c r="AD9" s="59">
        <f t="shared" si="2"/>
        <v>19.400000000000002</v>
      </c>
      <c r="AE9" s="59"/>
    </row>
    <row r="10" spans="2:31" ht="29.25" customHeight="1">
      <c r="D10" s="46" t="s">
        <v>178</v>
      </c>
      <c r="E10" s="49">
        <f ca="1">(E7+E9)/2</f>
        <v>98.260869565217391</v>
      </c>
      <c r="F10" s="49">
        <f t="shared" ref="F10:I10" ca="1" si="3">(F7+F9)/2</f>
        <v>98.260869565217391</v>
      </c>
      <c r="G10" s="49">
        <f t="shared" ca="1" si="3"/>
        <v>98.260869565217391</v>
      </c>
      <c r="H10" s="49">
        <f t="shared" ca="1" si="3"/>
        <v>98.260869565217391</v>
      </c>
      <c r="I10" s="49">
        <f t="shared" ca="1" si="3"/>
        <v>98.260869565217391</v>
      </c>
      <c r="J10" s="49"/>
      <c r="Z10" s="41"/>
      <c r="AA10" s="41"/>
      <c r="AB10" s="41"/>
      <c r="AC10" s="41"/>
      <c r="AD10" s="41"/>
    </row>
    <row r="11" spans="2:31" ht="15.75">
      <c r="Y11" s="57" t="s">
        <v>188</v>
      </c>
      <c r="Z11" s="58">
        <v>100</v>
      </c>
      <c r="AA11" s="58">
        <v>100</v>
      </c>
      <c r="AB11" s="58">
        <v>100</v>
      </c>
      <c r="AC11" s="58">
        <v>100</v>
      </c>
      <c r="AD11" s="58">
        <v>100</v>
      </c>
      <c r="AE11" s="58"/>
    </row>
    <row r="12" spans="2:31" ht="15.75">
      <c r="N12" s="42" t="s">
        <v>189</v>
      </c>
      <c r="O12" s="42">
        <v>97</v>
      </c>
      <c r="P12" s="42">
        <v>97</v>
      </c>
      <c r="Q12" s="42">
        <v>97</v>
      </c>
      <c r="R12" s="42">
        <v>97</v>
      </c>
      <c r="S12" s="42">
        <v>97</v>
      </c>
      <c r="T12" s="42"/>
      <c r="Y12" s="301" t="s">
        <v>687</v>
      </c>
      <c r="Z12" s="59">
        <f>Z11*0.8</f>
        <v>80</v>
      </c>
      <c r="AA12" s="59">
        <f t="shared" ref="AA12:AD12" si="4">AA11*0.8</f>
        <v>80</v>
      </c>
      <c r="AB12" s="59">
        <f t="shared" si="4"/>
        <v>80</v>
      </c>
      <c r="AC12" s="59">
        <f t="shared" si="4"/>
        <v>80</v>
      </c>
      <c r="AD12" s="59">
        <f t="shared" si="4"/>
        <v>80</v>
      </c>
      <c r="AE12" s="59"/>
    </row>
    <row r="13" spans="2:31" ht="15.75">
      <c r="N13" s="48" t="s">
        <v>188</v>
      </c>
      <c r="O13" s="52">
        <v>100</v>
      </c>
      <c r="P13" s="52">
        <v>100</v>
      </c>
      <c r="Q13" s="52">
        <v>100</v>
      </c>
      <c r="R13" s="52">
        <v>100</v>
      </c>
      <c r="S13" s="52">
        <v>100</v>
      </c>
      <c r="T13" s="52"/>
      <c r="V13">
        <v>8</v>
      </c>
    </row>
    <row r="14" spans="2:31" ht="15.75">
      <c r="E14" s="1" t="s">
        <v>23</v>
      </c>
      <c r="F14" s="1" t="s">
        <v>24</v>
      </c>
      <c r="G14" s="1" t="s">
        <v>25</v>
      </c>
      <c r="H14" s="1" t="s">
        <v>26</v>
      </c>
      <c r="I14" s="159" t="s">
        <v>169</v>
      </c>
      <c r="J14" s="159" t="s">
        <v>205</v>
      </c>
      <c r="N14" s="53" t="s">
        <v>178</v>
      </c>
      <c r="O14" s="42">
        <f t="shared" ref="O14:S14" si="5">(O12+O13)/2</f>
        <v>98.5</v>
      </c>
      <c r="P14" s="42">
        <f t="shared" si="5"/>
        <v>98.5</v>
      </c>
      <c r="Q14" s="42">
        <f t="shared" si="5"/>
        <v>98.5</v>
      </c>
      <c r="R14" s="42">
        <f t="shared" si="5"/>
        <v>98.5</v>
      </c>
      <c r="S14" s="42">
        <f t="shared" si="5"/>
        <v>98.5</v>
      </c>
      <c r="T14" s="42"/>
    </row>
    <row r="15" spans="2:31" ht="18">
      <c r="D15" s="46" t="s">
        <v>185</v>
      </c>
      <c r="E15" s="50">
        <f t="shared" ref="E15:J15" ca="1" si="6">E10</f>
        <v>98.260869565217391</v>
      </c>
      <c r="F15" s="50">
        <f t="shared" ca="1" si="6"/>
        <v>98.260869565217391</v>
      </c>
      <c r="G15" s="50">
        <f t="shared" ca="1" si="6"/>
        <v>98.260869565217391</v>
      </c>
      <c r="H15" s="50">
        <f t="shared" ca="1" si="6"/>
        <v>98.260869565217391</v>
      </c>
      <c r="I15" s="50">
        <f t="shared" ca="1" si="6"/>
        <v>98.260869565217391</v>
      </c>
      <c r="J15" s="50">
        <f t="shared" si="6"/>
        <v>0</v>
      </c>
      <c r="Y15" s="60" t="s">
        <v>172</v>
      </c>
      <c r="Z15" s="61">
        <f>Z9+Z12</f>
        <v>99.4</v>
      </c>
      <c r="AA15" s="61">
        <f t="shared" ref="AA15:AD15" si="7">AA9+AA12</f>
        <v>99.4</v>
      </c>
      <c r="AB15" s="61">
        <f t="shared" si="7"/>
        <v>99.4</v>
      </c>
      <c r="AC15" s="61">
        <f t="shared" si="7"/>
        <v>99.4</v>
      </c>
      <c r="AD15" s="61">
        <f t="shared" si="7"/>
        <v>99.4</v>
      </c>
      <c r="AE15" s="61"/>
    </row>
    <row r="23" spans="3:28">
      <c r="AB23" s="46" t="s">
        <v>195</v>
      </c>
    </row>
    <row r="25" spans="3:28">
      <c r="O25" s="46"/>
    </row>
    <row r="32" spans="3:28">
      <c r="C32" s="46" t="s">
        <v>193</v>
      </c>
    </row>
    <row r="35" spans="4:5">
      <c r="D35" s="232" t="s">
        <v>688</v>
      </c>
      <c r="E35" s="51"/>
    </row>
    <row r="42" spans="4:5" ht="15.75">
      <c r="D42" s="50"/>
    </row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"/>
  <sheetViews>
    <sheetView topLeftCell="A22" workbookViewId="0">
      <selection activeCell="N9" sqref="N9"/>
    </sheetView>
  </sheetViews>
  <sheetFormatPr defaultRowHeight="12.7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75"/>
  <sheetViews>
    <sheetView topLeftCell="C1" workbookViewId="0">
      <pane ySplit="1" topLeftCell="A2" activePane="bottomLeft" state="frozen"/>
      <selection pane="bottomLeft" activeCell="K67" sqref="K67"/>
    </sheetView>
  </sheetViews>
  <sheetFormatPr defaultRowHeight="15.75" customHeight="1"/>
  <cols>
    <col min="1" max="16" width="21.5703125" style="167" customWidth="1"/>
    <col min="17" max="16384" width="9.140625" style="167"/>
  </cols>
  <sheetData>
    <row r="1" spans="1:10" ht="12.75">
      <c r="A1" s="256" t="s">
        <v>244</v>
      </c>
      <c r="B1" s="256" t="s">
        <v>345</v>
      </c>
      <c r="C1" s="256" t="s">
        <v>346</v>
      </c>
      <c r="D1" s="256" t="s">
        <v>347</v>
      </c>
      <c r="E1" s="256" t="s">
        <v>348</v>
      </c>
      <c r="F1" s="256" t="s">
        <v>349</v>
      </c>
      <c r="G1" s="256" t="s">
        <v>350</v>
      </c>
      <c r="H1" s="256" t="s">
        <v>351</v>
      </c>
      <c r="I1" s="256" t="s">
        <v>352</v>
      </c>
      <c r="J1" s="168" t="s">
        <v>245</v>
      </c>
    </row>
    <row r="2" spans="1:10" ht="15.75" customHeight="1">
      <c r="A2" s="257">
        <v>43270.465326851852</v>
      </c>
      <c r="B2" s="258" t="s">
        <v>353</v>
      </c>
      <c r="C2" s="258" t="s">
        <v>354</v>
      </c>
      <c r="D2" s="258">
        <v>5</v>
      </c>
      <c r="E2" s="258">
        <v>5</v>
      </c>
      <c r="F2" s="258">
        <v>5</v>
      </c>
      <c r="G2" s="258">
        <v>5</v>
      </c>
      <c r="H2" s="258">
        <v>5</v>
      </c>
      <c r="I2" s="258">
        <v>5</v>
      </c>
    </row>
    <row r="3" spans="1:10" ht="15.75" customHeight="1">
      <c r="A3" s="257">
        <v>43270.535527025466</v>
      </c>
      <c r="B3" s="258" t="s">
        <v>355</v>
      </c>
      <c r="C3" s="258" t="s">
        <v>319</v>
      </c>
      <c r="D3" s="258">
        <v>5</v>
      </c>
      <c r="E3" s="258">
        <v>4</v>
      </c>
      <c r="F3" s="258">
        <v>5</v>
      </c>
      <c r="G3" s="258">
        <v>4</v>
      </c>
      <c r="H3" s="258">
        <v>5</v>
      </c>
      <c r="I3" s="258">
        <v>5</v>
      </c>
    </row>
    <row r="4" spans="1:10" ht="15.75" customHeight="1">
      <c r="A4" s="257">
        <v>43270.536563831018</v>
      </c>
      <c r="B4" s="258" t="s">
        <v>356</v>
      </c>
      <c r="C4" s="258" t="s">
        <v>357</v>
      </c>
      <c r="D4" s="258">
        <v>4</v>
      </c>
      <c r="E4" s="258">
        <v>5</v>
      </c>
      <c r="F4" s="258">
        <v>4</v>
      </c>
      <c r="G4" s="258">
        <v>5</v>
      </c>
      <c r="H4" s="258">
        <v>4</v>
      </c>
      <c r="I4" s="258">
        <v>5</v>
      </c>
    </row>
    <row r="5" spans="1:10" ht="15.75" customHeight="1">
      <c r="A5" s="257">
        <v>43270.537052106476</v>
      </c>
      <c r="B5" s="258" t="s">
        <v>358</v>
      </c>
      <c r="C5" s="258" t="s">
        <v>359</v>
      </c>
      <c r="D5" s="258">
        <v>5</v>
      </c>
      <c r="E5" s="258">
        <v>5</v>
      </c>
      <c r="F5" s="258">
        <v>5</v>
      </c>
      <c r="G5" s="258">
        <v>5</v>
      </c>
      <c r="H5" s="258">
        <v>5</v>
      </c>
      <c r="I5" s="258">
        <v>5</v>
      </c>
    </row>
    <row r="6" spans="1:10" ht="15.75" customHeight="1">
      <c r="A6" s="257">
        <v>43270.537335925925</v>
      </c>
      <c r="B6" s="258" t="s">
        <v>360</v>
      </c>
      <c r="C6" s="258" t="s">
        <v>324</v>
      </c>
      <c r="D6" s="258">
        <v>4</v>
      </c>
      <c r="E6" s="258">
        <v>4</v>
      </c>
      <c r="F6" s="258">
        <v>4</v>
      </c>
      <c r="G6" s="258">
        <v>5</v>
      </c>
      <c r="H6" s="258">
        <v>5</v>
      </c>
      <c r="I6" s="258">
        <v>4</v>
      </c>
    </row>
    <row r="7" spans="1:10" ht="15.75" customHeight="1">
      <c r="A7" s="257">
        <v>43270.538367407411</v>
      </c>
      <c r="B7" s="258" t="s">
        <v>361</v>
      </c>
      <c r="C7" s="258" t="s">
        <v>313</v>
      </c>
      <c r="D7" s="258">
        <v>5</v>
      </c>
      <c r="E7" s="258">
        <v>4</v>
      </c>
      <c r="F7" s="258">
        <v>5</v>
      </c>
      <c r="G7" s="258">
        <v>4</v>
      </c>
      <c r="H7" s="258">
        <v>4</v>
      </c>
      <c r="I7" s="258">
        <v>4</v>
      </c>
    </row>
    <row r="8" spans="1:10" ht="15.75" customHeight="1">
      <c r="A8" s="257">
        <v>43270.53895559028</v>
      </c>
      <c r="B8" s="258" t="s">
        <v>362</v>
      </c>
      <c r="C8" s="258" t="s">
        <v>323</v>
      </c>
      <c r="D8" s="258">
        <v>4</v>
      </c>
      <c r="E8" s="258">
        <v>4</v>
      </c>
      <c r="F8" s="258">
        <v>4</v>
      </c>
      <c r="G8" s="258">
        <v>4</v>
      </c>
      <c r="H8" s="258">
        <v>4</v>
      </c>
      <c r="I8" s="258">
        <v>4</v>
      </c>
    </row>
    <row r="9" spans="1:10" ht="15.75" customHeight="1">
      <c r="A9" s="257">
        <v>43270.543569270834</v>
      </c>
      <c r="B9" s="258" t="s">
        <v>363</v>
      </c>
      <c r="C9" s="258" t="s">
        <v>320</v>
      </c>
      <c r="D9" s="258">
        <v>5</v>
      </c>
      <c r="E9" s="258">
        <v>4</v>
      </c>
      <c r="F9" s="258">
        <v>4</v>
      </c>
      <c r="G9" s="258">
        <v>3</v>
      </c>
      <c r="H9" s="258">
        <v>5</v>
      </c>
      <c r="I9" s="258">
        <v>4</v>
      </c>
    </row>
    <row r="10" spans="1:10" ht="15.75" customHeight="1">
      <c r="A10" s="257">
        <v>43270.543678692135</v>
      </c>
      <c r="B10" s="258" t="s">
        <v>364</v>
      </c>
      <c r="C10" s="258" t="s">
        <v>365</v>
      </c>
      <c r="D10" s="258">
        <v>4</v>
      </c>
      <c r="E10" s="258">
        <v>4</v>
      </c>
      <c r="F10" s="258">
        <v>3</v>
      </c>
      <c r="G10" s="258">
        <v>5</v>
      </c>
      <c r="H10" s="258">
        <v>4</v>
      </c>
      <c r="I10" s="258">
        <v>4</v>
      </c>
    </row>
    <row r="11" spans="1:10" ht="15.75" customHeight="1">
      <c r="A11" s="257">
        <v>43270.546500914352</v>
      </c>
      <c r="B11" s="258" t="s">
        <v>366</v>
      </c>
      <c r="C11" s="258" t="s">
        <v>367</v>
      </c>
      <c r="D11" s="258">
        <v>5</v>
      </c>
      <c r="E11" s="258">
        <v>5</v>
      </c>
      <c r="F11" s="258">
        <v>5</v>
      </c>
      <c r="G11" s="258">
        <v>5</v>
      </c>
      <c r="H11" s="258">
        <v>5</v>
      </c>
      <c r="I11" s="258">
        <v>5</v>
      </c>
    </row>
    <row r="12" spans="1:10" ht="15.75" customHeight="1">
      <c r="A12" s="257">
        <v>43270.551501388887</v>
      </c>
      <c r="B12" s="258" t="s">
        <v>368</v>
      </c>
      <c r="C12" s="258" t="s">
        <v>369</v>
      </c>
      <c r="D12" s="258">
        <v>5</v>
      </c>
      <c r="E12" s="258">
        <v>5</v>
      </c>
      <c r="F12" s="258">
        <v>5</v>
      </c>
      <c r="G12" s="258">
        <v>5</v>
      </c>
      <c r="H12" s="258">
        <v>5</v>
      </c>
      <c r="I12" s="258">
        <v>5</v>
      </c>
    </row>
    <row r="13" spans="1:10" ht="15.75" customHeight="1">
      <c r="A13" s="257">
        <v>43270.551718761577</v>
      </c>
      <c r="B13" s="258" t="s">
        <v>370</v>
      </c>
      <c r="C13" s="258" t="s">
        <v>328</v>
      </c>
      <c r="D13" s="258">
        <v>4</v>
      </c>
      <c r="E13" s="258">
        <v>4</v>
      </c>
      <c r="F13" s="258">
        <v>4</v>
      </c>
      <c r="G13" s="258">
        <v>4</v>
      </c>
      <c r="H13" s="258">
        <v>4</v>
      </c>
      <c r="I13" s="258">
        <v>4</v>
      </c>
    </row>
    <row r="14" spans="1:10" ht="15.75" customHeight="1">
      <c r="A14" s="257">
        <v>43270.554578020834</v>
      </c>
      <c r="B14" s="258" t="s">
        <v>371</v>
      </c>
      <c r="C14" s="258" t="s">
        <v>331</v>
      </c>
      <c r="D14" s="258">
        <v>5</v>
      </c>
      <c r="E14" s="258">
        <v>4</v>
      </c>
      <c r="F14" s="258">
        <v>4</v>
      </c>
      <c r="G14" s="258">
        <v>5</v>
      </c>
      <c r="H14" s="258">
        <v>5</v>
      </c>
      <c r="I14" s="258">
        <v>5</v>
      </c>
    </row>
    <row r="15" spans="1:10" ht="15.75" customHeight="1">
      <c r="A15" s="257">
        <v>43270.556997199077</v>
      </c>
      <c r="B15" s="258" t="s">
        <v>291</v>
      </c>
      <c r="C15" s="258" t="s">
        <v>330</v>
      </c>
      <c r="D15" s="258">
        <v>5</v>
      </c>
      <c r="E15" s="258">
        <v>5</v>
      </c>
      <c r="F15" s="258">
        <v>4</v>
      </c>
      <c r="G15" s="258">
        <v>5</v>
      </c>
      <c r="H15" s="258">
        <v>5</v>
      </c>
      <c r="I15" s="258">
        <v>4</v>
      </c>
    </row>
    <row r="16" spans="1:10" ht="15.75" customHeight="1">
      <c r="A16" s="257">
        <v>43270.558029745371</v>
      </c>
      <c r="B16" s="258" t="s">
        <v>372</v>
      </c>
      <c r="C16" s="258" t="s">
        <v>327</v>
      </c>
      <c r="D16" s="258">
        <v>5</v>
      </c>
      <c r="E16" s="258">
        <v>5</v>
      </c>
      <c r="F16" s="258">
        <v>5</v>
      </c>
      <c r="G16" s="258">
        <v>5</v>
      </c>
      <c r="H16" s="258">
        <v>5</v>
      </c>
      <c r="I16" s="258">
        <v>5</v>
      </c>
    </row>
    <row r="17" spans="1:9" ht="15.75" customHeight="1">
      <c r="A17" s="257">
        <v>43270.563211342596</v>
      </c>
      <c r="B17" s="258" t="s">
        <v>373</v>
      </c>
      <c r="C17" s="258" t="s">
        <v>325</v>
      </c>
      <c r="D17" s="258">
        <v>5</v>
      </c>
      <c r="E17" s="258">
        <v>5</v>
      </c>
      <c r="F17" s="258">
        <v>4</v>
      </c>
      <c r="G17" s="258">
        <v>4</v>
      </c>
      <c r="H17" s="258">
        <v>4</v>
      </c>
      <c r="I17" s="258">
        <v>4</v>
      </c>
    </row>
    <row r="18" spans="1:9" ht="15.75" customHeight="1">
      <c r="A18" s="257">
        <v>43270.563880081019</v>
      </c>
      <c r="B18" s="258" t="s">
        <v>374</v>
      </c>
      <c r="C18" s="258" t="s">
        <v>326</v>
      </c>
      <c r="D18" s="258">
        <v>5</v>
      </c>
      <c r="E18" s="258">
        <v>5</v>
      </c>
      <c r="F18" s="258">
        <v>5</v>
      </c>
      <c r="G18" s="258">
        <v>5</v>
      </c>
      <c r="H18" s="258">
        <v>5</v>
      </c>
      <c r="I18" s="258">
        <v>5</v>
      </c>
    </row>
    <row r="19" spans="1:9" ht="15.75" customHeight="1">
      <c r="A19" s="257">
        <v>43270.564415624998</v>
      </c>
      <c r="B19" s="258" t="s">
        <v>375</v>
      </c>
      <c r="C19" s="258" t="s">
        <v>316</v>
      </c>
      <c r="D19" s="258">
        <v>4</v>
      </c>
      <c r="E19" s="258">
        <v>4</v>
      </c>
      <c r="F19" s="258">
        <v>4</v>
      </c>
      <c r="G19" s="258">
        <v>4</v>
      </c>
      <c r="H19" s="258">
        <v>4</v>
      </c>
      <c r="I19" s="258">
        <v>4</v>
      </c>
    </row>
    <row r="20" spans="1:9" ht="15.75" customHeight="1">
      <c r="A20" s="257">
        <v>43270.573276932875</v>
      </c>
      <c r="B20" s="258" t="s">
        <v>376</v>
      </c>
      <c r="C20" s="258" t="s">
        <v>317</v>
      </c>
      <c r="D20" s="258">
        <v>5</v>
      </c>
      <c r="E20" s="258">
        <v>5</v>
      </c>
      <c r="F20" s="258">
        <v>5</v>
      </c>
      <c r="G20" s="258">
        <v>4</v>
      </c>
      <c r="H20" s="258">
        <v>5</v>
      </c>
      <c r="I20" s="258">
        <v>4</v>
      </c>
    </row>
    <row r="21" spans="1:9" ht="15.75" customHeight="1">
      <c r="A21" s="257">
        <v>43270.574474490742</v>
      </c>
      <c r="B21" s="258" t="s">
        <v>377</v>
      </c>
      <c r="C21" s="258" t="s">
        <v>378</v>
      </c>
      <c r="D21" s="258">
        <v>4</v>
      </c>
      <c r="E21" s="258">
        <v>4</v>
      </c>
      <c r="F21" s="258">
        <v>4</v>
      </c>
      <c r="G21" s="258">
        <v>5</v>
      </c>
      <c r="H21" s="258">
        <v>5</v>
      </c>
      <c r="I21" s="258">
        <v>5</v>
      </c>
    </row>
    <row r="22" spans="1:9" ht="15.75" customHeight="1">
      <c r="A22" s="257">
        <v>43270.575987453703</v>
      </c>
      <c r="B22" s="258" t="s">
        <v>379</v>
      </c>
      <c r="C22" s="258" t="s">
        <v>310</v>
      </c>
      <c r="D22" s="258">
        <v>5</v>
      </c>
      <c r="E22" s="258">
        <v>5</v>
      </c>
      <c r="F22" s="258">
        <v>5</v>
      </c>
      <c r="G22" s="258">
        <v>5</v>
      </c>
      <c r="H22" s="258">
        <v>5</v>
      </c>
      <c r="I22" s="258">
        <v>5</v>
      </c>
    </row>
    <row r="23" spans="1:9" ht="15.75" customHeight="1">
      <c r="A23" s="257">
        <v>43270.576170671295</v>
      </c>
      <c r="B23" s="258" t="s">
        <v>380</v>
      </c>
      <c r="C23" s="258" t="s">
        <v>301</v>
      </c>
      <c r="D23" s="258">
        <v>5</v>
      </c>
      <c r="E23" s="258">
        <v>4</v>
      </c>
      <c r="F23" s="258">
        <v>5</v>
      </c>
      <c r="G23" s="258">
        <v>5</v>
      </c>
      <c r="H23" s="258">
        <v>4</v>
      </c>
      <c r="I23" s="258">
        <v>4</v>
      </c>
    </row>
    <row r="24" spans="1:9" ht="15.75" customHeight="1">
      <c r="A24" s="257">
        <v>43270.576864166665</v>
      </c>
      <c r="B24" s="258" t="s">
        <v>381</v>
      </c>
      <c r="C24" s="258" t="s">
        <v>382</v>
      </c>
      <c r="D24" s="258">
        <v>4</v>
      </c>
      <c r="E24" s="258">
        <v>4</v>
      </c>
      <c r="F24" s="258">
        <v>5</v>
      </c>
      <c r="G24" s="258">
        <v>4</v>
      </c>
      <c r="H24" s="258">
        <v>5</v>
      </c>
      <c r="I24" s="258">
        <v>4</v>
      </c>
    </row>
    <row r="25" spans="1:9" ht="15.75" customHeight="1">
      <c r="A25" s="257">
        <v>43270.577344120371</v>
      </c>
      <c r="B25" s="258" t="s">
        <v>383</v>
      </c>
      <c r="C25" s="258" t="s">
        <v>297</v>
      </c>
      <c r="D25" s="258">
        <v>5</v>
      </c>
      <c r="E25" s="258">
        <v>5</v>
      </c>
      <c r="F25" s="258">
        <v>5</v>
      </c>
      <c r="G25" s="258">
        <v>5</v>
      </c>
      <c r="H25" s="258">
        <v>5</v>
      </c>
      <c r="I25" s="258">
        <v>5</v>
      </c>
    </row>
    <row r="26" spans="1:9" ht="15.75" customHeight="1">
      <c r="A26" s="257">
        <v>43270.577398182868</v>
      </c>
      <c r="B26" s="258" t="s">
        <v>384</v>
      </c>
      <c r="C26" s="258" t="s">
        <v>385</v>
      </c>
      <c r="D26" s="258">
        <v>5</v>
      </c>
      <c r="E26" s="258">
        <v>4</v>
      </c>
      <c r="F26" s="258">
        <v>5</v>
      </c>
      <c r="G26" s="258">
        <v>5</v>
      </c>
      <c r="H26" s="258">
        <v>4</v>
      </c>
      <c r="I26" s="258">
        <v>5</v>
      </c>
    </row>
    <row r="27" spans="1:9" ht="15.75" customHeight="1">
      <c r="A27" s="257">
        <v>43270.581725219905</v>
      </c>
      <c r="B27" s="258" t="s">
        <v>386</v>
      </c>
      <c r="C27" s="258" t="s">
        <v>293</v>
      </c>
      <c r="D27" s="258">
        <v>5</v>
      </c>
      <c r="E27" s="258">
        <v>5</v>
      </c>
      <c r="F27" s="258">
        <v>5</v>
      </c>
      <c r="G27" s="258">
        <v>5</v>
      </c>
      <c r="H27" s="258">
        <v>5</v>
      </c>
      <c r="I27" s="258">
        <v>5</v>
      </c>
    </row>
    <row r="28" spans="1:9" ht="15.75" customHeight="1">
      <c r="A28" s="257">
        <v>43270.581976678237</v>
      </c>
      <c r="B28" s="258" t="s">
        <v>387</v>
      </c>
      <c r="C28" s="258" t="s">
        <v>305</v>
      </c>
      <c r="D28" s="258">
        <v>4</v>
      </c>
      <c r="E28" s="258">
        <v>5</v>
      </c>
      <c r="F28" s="258">
        <v>4</v>
      </c>
      <c r="G28" s="258">
        <v>4</v>
      </c>
      <c r="H28" s="258">
        <v>5</v>
      </c>
      <c r="I28" s="258">
        <v>4</v>
      </c>
    </row>
    <row r="29" spans="1:9" ht="15.75" customHeight="1">
      <c r="A29" s="257">
        <v>43270.582467766202</v>
      </c>
      <c r="B29" s="258" t="s">
        <v>388</v>
      </c>
      <c r="C29" s="258" t="s">
        <v>389</v>
      </c>
      <c r="D29" s="258">
        <v>4</v>
      </c>
      <c r="E29" s="258">
        <v>5</v>
      </c>
      <c r="F29" s="258">
        <v>5</v>
      </c>
      <c r="G29" s="258">
        <v>4</v>
      </c>
      <c r="H29" s="258">
        <v>5</v>
      </c>
      <c r="I29" s="258">
        <v>5</v>
      </c>
    </row>
    <row r="30" spans="1:9" ht="15.75" customHeight="1">
      <c r="A30" s="257">
        <v>43270.583541782413</v>
      </c>
      <c r="B30" s="258" t="s">
        <v>390</v>
      </c>
      <c r="C30" s="258" t="s">
        <v>294</v>
      </c>
      <c r="D30" s="258">
        <v>4</v>
      </c>
      <c r="E30" s="258">
        <v>4</v>
      </c>
      <c r="F30" s="258">
        <v>4</v>
      </c>
      <c r="G30" s="258">
        <v>4</v>
      </c>
      <c r="H30" s="258">
        <v>4</v>
      </c>
      <c r="I30" s="258">
        <v>4</v>
      </c>
    </row>
    <row r="31" spans="1:9" ht="15.75" customHeight="1">
      <c r="A31" s="257">
        <v>43270.584200162033</v>
      </c>
      <c r="B31" s="258" t="s">
        <v>391</v>
      </c>
      <c r="C31" s="258" t="s">
        <v>303</v>
      </c>
      <c r="D31" s="258">
        <v>4</v>
      </c>
      <c r="E31" s="258">
        <v>5</v>
      </c>
      <c r="F31" s="258">
        <v>4</v>
      </c>
      <c r="G31" s="258">
        <v>4</v>
      </c>
      <c r="H31" s="258">
        <v>5</v>
      </c>
      <c r="I31" s="258">
        <v>5</v>
      </c>
    </row>
    <row r="32" spans="1:9" ht="15.75" customHeight="1">
      <c r="A32" s="257">
        <v>43270.585680474542</v>
      </c>
      <c r="B32" s="258" t="s">
        <v>392</v>
      </c>
      <c r="C32" s="258" t="s">
        <v>300</v>
      </c>
      <c r="D32" s="258">
        <v>4</v>
      </c>
      <c r="E32" s="258">
        <v>4</v>
      </c>
      <c r="F32" s="258">
        <v>4</v>
      </c>
      <c r="G32" s="258">
        <v>4</v>
      </c>
      <c r="H32" s="258">
        <v>3</v>
      </c>
      <c r="I32" s="258">
        <v>4</v>
      </c>
    </row>
    <row r="33" spans="1:9" ht="15.75" customHeight="1">
      <c r="A33" s="257">
        <v>43270.586022013886</v>
      </c>
      <c r="B33" s="258" t="s">
        <v>393</v>
      </c>
      <c r="C33" s="258" t="s">
        <v>394</v>
      </c>
      <c r="D33" s="258">
        <v>5</v>
      </c>
      <c r="E33" s="258">
        <v>5</v>
      </c>
      <c r="F33" s="258">
        <v>5</v>
      </c>
      <c r="G33" s="258">
        <v>5</v>
      </c>
      <c r="H33" s="258">
        <v>5</v>
      </c>
      <c r="I33" s="258">
        <v>5</v>
      </c>
    </row>
    <row r="34" spans="1:9" ht="15.75" customHeight="1">
      <c r="A34" s="257">
        <v>43270.589802476854</v>
      </c>
      <c r="B34" s="258" t="s">
        <v>395</v>
      </c>
      <c r="C34" s="258" t="s">
        <v>396</v>
      </c>
      <c r="D34" s="258">
        <v>5</v>
      </c>
      <c r="E34" s="258">
        <v>5</v>
      </c>
      <c r="F34" s="258">
        <v>5</v>
      </c>
      <c r="G34" s="258">
        <v>5</v>
      </c>
      <c r="H34" s="258">
        <v>5</v>
      </c>
      <c r="I34" s="258">
        <v>5</v>
      </c>
    </row>
    <row r="35" spans="1:9" ht="15.75" customHeight="1">
      <c r="A35" s="257">
        <v>43270.589919039354</v>
      </c>
      <c r="B35" s="258" t="s">
        <v>397</v>
      </c>
      <c r="C35" s="258" t="s">
        <v>308</v>
      </c>
      <c r="D35" s="258">
        <v>5</v>
      </c>
      <c r="E35" s="258">
        <v>5</v>
      </c>
      <c r="F35" s="258">
        <v>5</v>
      </c>
      <c r="G35" s="258">
        <v>5</v>
      </c>
      <c r="H35" s="258">
        <v>5</v>
      </c>
      <c r="I35" s="258">
        <v>5</v>
      </c>
    </row>
    <row r="36" spans="1:9" ht="15.75" customHeight="1">
      <c r="A36" s="257">
        <v>43270.59000700232</v>
      </c>
      <c r="B36" s="258" t="s">
        <v>398</v>
      </c>
      <c r="C36" s="258" t="s">
        <v>399</v>
      </c>
      <c r="D36" s="258">
        <v>5</v>
      </c>
      <c r="E36" s="258">
        <v>5</v>
      </c>
      <c r="F36" s="258">
        <v>5</v>
      </c>
      <c r="G36" s="258">
        <v>5</v>
      </c>
      <c r="H36" s="258">
        <v>5</v>
      </c>
      <c r="I36" s="258">
        <v>5</v>
      </c>
    </row>
    <row r="37" spans="1:9" ht="15.75" customHeight="1">
      <c r="A37" s="257">
        <v>43270.590101643524</v>
      </c>
      <c r="B37" s="258" t="s">
        <v>400</v>
      </c>
      <c r="C37" s="258" t="s">
        <v>304</v>
      </c>
      <c r="D37" s="258">
        <v>4</v>
      </c>
      <c r="E37" s="258">
        <v>5</v>
      </c>
      <c r="F37" s="258">
        <v>5</v>
      </c>
      <c r="G37" s="258">
        <v>4</v>
      </c>
      <c r="H37" s="258">
        <v>4</v>
      </c>
      <c r="I37" s="258">
        <v>5</v>
      </c>
    </row>
    <row r="38" spans="1:9" ht="15.75" customHeight="1">
      <c r="A38" s="257">
        <v>43270.592185879628</v>
      </c>
      <c r="B38" s="258" t="s">
        <v>401</v>
      </c>
      <c r="C38" s="258" t="s">
        <v>298</v>
      </c>
      <c r="D38" s="258">
        <v>4</v>
      </c>
      <c r="E38" s="258">
        <v>4</v>
      </c>
      <c r="F38" s="258">
        <v>4</v>
      </c>
      <c r="G38" s="258">
        <v>3</v>
      </c>
      <c r="H38" s="258">
        <v>2</v>
      </c>
      <c r="I38" s="258">
        <v>1</v>
      </c>
    </row>
    <row r="39" spans="1:9" ht="15.75" customHeight="1">
      <c r="A39" s="257">
        <v>43270.594495011574</v>
      </c>
      <c r="B39" s="258" t="s">
        <v>402</v>
      </c>
      <c r="C39" s="258" t="s">
        <v>403</v>
      </c>
      <c r="D39" s="258">
        <v>5</v>
      </c>
      <c r="E39" s="258">
        <v>5</v>
      </c>
      <c r="F39" s="258">
        <v>5</v>
      </c>
      <c r="G39" s="258">
        <v>5</v>
      </c>
      <c r="H39" s="258">
        <v>5</v>
      </c>
      <c r="I39" s="258">
        <v>5</v>
      </c>
    </row>
    <row r="40" spans="1:9" ht="15.75" customHeight="1">
      <c r="A40" s="257">
        <v>43270.602098159725</v>
      </c>
      <c r="B40" s="258" t="s">
        <v>404</v>
      </c>
      <c r="C40" s="258" t="s">
        <v>321</v>
      </c>
      <c r="D40" s="258">
        <v>5</v>
      </c>
      <c r="E40" s="258">
        <v>5</v>
      </c>
      <c r="F40" s="258">
        <v>5</v>
      </c>
      <c r="G40" s="258">
        <v>5</v>
      </c>
      <c r="H40" s="258">
        <v>5</v>
      </c>
      <c r="I40" s="258">
        <v>5</v>
      </c>
    </row>
    <row r="41" spans="1:9" ht="15.75" customHeight="1">
      <c r="A41" s="257">
        <v>43270.604966851854</v>
      </c>
      <c r="B41" s="258" t="s">
        <v>405</v>
      </c>
      <c r="C41" s="258" t="s">
        <v>311</v>
      </c>
      <c r="D41" s="258">
        <v>5</v>
      </c>
      <c r="E41" s="258">
        <v>5</v>
      </c>
      <c r="F41" s="258">
        <v>5</v>
      </c>
      <c r="G41" s="258">
        <v>5</v>
      </c>
      <c r="H41" s="258">
        <v>5</v>
      </c>
      <c r="I41" s="258">
        <v>5</v>
      </c>
    </row>
    <row r="42" spans="1:9" ht="15.75" customHeight="1">
      <c r="A42" s="257">
        <v>43270.606020173611</v>
      </c>
      <c r="B42" s="258" t="s">
        <v>287</v>
      </c>
      <c r="C42" s="258" t="s">
        <v>296</v>
      </c>
      <c r="D42" s="258">
        <v>5</v>
      </c>
      <c r="E42" s="258">
        <v>5</v>
      </c>
      <c r="F42" s="258">
        <v>5</v>
      </c>
      <c r="G42" s="258">
        <v>5</v>
      </c>
      <c r="H42" s="258">
        <v>5</v>
      </c>
      <c r="I42" s="258">
        <v>5</v>
      </c>
    </row>
    <row r="43" spans="1:9" ht="15.75" customHeight="1">
      <c r="A43" s="257">
        <v>43270.606353287032</v>
      </c>
      <c r="B43" s="258" t="s">
        <v>406</v>
      </c>
      <c r="C43" s="258" t="s">
        <v>318</v>
      </c>
      <c r="D43" s="258">
        <v>4</v>
      </c>
      <c r="E43" s="258">
        <v>4</v>
      </c>
      <c r="F43" s="258">
        <v>4</v>
      </c>
      <c r="G43" s="258">
        <v>4</v>
      </c>
      <c r="H43" s="258">
        <v>4</v>
      </c>
      <c r="I43" s="258">
        <v>4</v>
      </c>
    </row>
    <row r="44" spans="1:9" ht="15.75" customHeight="1">
      <c r="A44" s="257">
        <v>43270.606412175926</v>
      </c>
      <c r="B44" s="258" t="s">
        <v>407</v>
      </c>
      <c r="C44" s="258" t="s">
        <v>408</v>
      </c>
      <c r="D44" s="258">
        <v>4</v>
      </c>
      <c r="E44" s="258">
        <v>5</v>
      </c>
      <c r="F44" s="258">
        <v>4</v>
      </c>
      <c r="G44" s="258">
        <v>5</v>
      </c>
      <c r="H44" s="258">
        <v>4</v>
      </c>
      <c r="I44" s="258">
        <v>5</v>
      </c>
    </row>
    <row r="45" spans="1:9" ht="24.95" customHeight="1">
      <c r="A45" s="257">
        <v>43270.606893703705</v>
      </c>
      <c r="B45" s="258" t="s">
        <v>409</v>
      </c>
      <c r="C45" s="258" t="s">
        <v>329</v>
      </c>
      <c r="D45" s="258">
        <v>4</v>
      </c>
      <c r="E45" s="258">
        <v>5</v>
      </c>
      <c r="F45" s="258">
        <v>5</v>
      </c>
      <c r="G45" s="258">
        <v>4</v>
      </c>
      <c r="H45" s="258">
        <v>5</v>
      </c>
      <c r="I45" s="258">
        <v>5</v>
      </c>
    </row>
    <row r="46" spans="1:9" ht="24.95" customHeight="1">
      <c r="A46" s="257">
        <v>43270.617049502311</v>
      </c>
      <c r="B46" s="258" t="s">
        <v>410</v>
      </c>
      <c r="C46" s="258" t="s">
        <v>332</v>
      </c>
      <c r="D46" s="258">
        <v>5</v>
      </c>
      <c r="E46" s="258">
        <v>5</v>
      </c>
      <c r="F46" s="258">
        <v>5</v>
      </c>
      <c r="G46" s="258">
        <v>4</v>
      </c>
      <c r="H46" s="258">
        <v>4</v>
      </c>
      <c r="I46" s="258">
        <v>5</v>
      </c>
    </row>
    <row r="47" spans="1:9" ht="24.95" customHeight="1">
      <c r="A47" s="257">
        <v>43270.626274236114</v>
      </c>
      <c r="B47" s="258" t="s">
        <v>411</v>
      </c>
      <c r="C47" s="258" t="s">
        <v>412</v>
      </c>
      <c r="D47" s="258">
        <v>4</v>
      </c>
      <c r="E47" s="258">
        <v>5</v>
      </c>
      <c r="F47" s="258">
        <v>5</v>
      </c>
      <c r="G47" s="258">
        <v>5</v>
      </c>
      <c r="H47" s="258">
        <v>5</v>
      </c>
      <c r="I47" s="258">
        <v>4</v>
      </c>
    </row>
    <row r="48" spans="1:9" ht="24.95" customHeight="1">
      <c r="A48" s="257">
        <v>43270.631239756942</v>
      </c>
      <c r="B48" s="258" t="s">
        <v>413</v>
      </c>
      <c r="C48" s="258" t="s">
        <v>322</v>
      </c>
      <c r="D48" s="258">
        <v>5</v>
      </c>
      <c r="E48" s="258">
        <v>4</v>
      </c>
      <c r="F48" s="258">
        <v>4</v>
      </c>
      <c r="G48" s="258">
        <v>5</v>
      </c>
      <c r="H48" s="258">
        <v>5</v>
      </c>
      <c r="I48" s="258">
        <v>5</v>
      </c>
    </row>
    <row r="49" spans="1:9" ht="24.95" customHeight="1">
      <c r="A49" s="257">
        <v>43270.63773905093</v>
      </c>
      <c r="B49" s="258" t="s">
        <v>414</v>
      </c>
      <c r="C49" s="258" t="s">
        <v>312</v>
      </c>
      <c r="D49" s="258">
        <v>5</v>
      </c>
      <c r="E49" s="258">
        <v>5</v>
      </c>
      <c r="F49" s="258">
        <v>5</v>
      </c>
      <c r="G49" s="258">
        <v>5</v>
      </c>
      <c r="H49" s="258">
        <v>5</v>
      </c>
      <c r="I49" s="258">
        <v>5</v>
      </c>
    </row>
    <row r="50" spans="1:9" ht="24.95" customHeight="1">
      <c r="A50" s="257">
        <v>43270.644963298611</v>
      </c>
      <c r="B50" s="258" t="s">
        <v>415</v>
      </c>
      <c r="C50" s="258" t="s">
        <v>416</v>
      </c>
      <c r="D50" s="258">
        <v>5</v>
      </c>
      <c r="E50" s="258">
        <v>4</v>
      </c>
      <c r="F50" s="258">
        <v>5</v>
      </c>
      <c r="G50" s="258">
        <v>4</v>
      </c>
      <c r="H50" s="258">
        <v>5</v>
      </c>
      <c r="I50" s="258">
        <v>4</v>
      </c>
    </row>
    <row r="51" spans="1:9" ht="15.75" customHeight="1">
      <c r="A51" s="257">
        <v>43270.682663217594</v>
      </c>
      <c r="B51" s="258" t="s">
        <v>417</v>
      </c>
      <c r="C51" s="258" t="s">
        <v>418</v>
      </c>
      <c r="D51" s="258">
        <v>5</v>
      </c>
      <c r="E51" s="258">
        <v>5</v>
      </c>
      <c r="F51" s="258">
        <v>5</v>
      </c>
      <c r="G51" s="258">
        <v>5</v>
      </c>
      <c r="H51" s="258">
        <v>5</v>
      </c>
      <c r="I51" s="258">
        <v>5</v>
      </c>
    </row>
    <row r="52" spans="1:9" ht="15.75" customHeight="1">
      <c r="A52" s="257">
        <v>43270.695724386576</v>
      </c>
      <c r="B52" s="258" t="s">
        <v>419</v>
      </c>
      <c r="C52" s="258" t="s">
        <v>299</v>
      </c>
      <c r="D52" s="258">
        <v>5</v>
      </c>
      <c r="E52" s="258">
        <v>5</v>
      </c>
      <c r="F52" s="258">
        <v>5</v>
      </c>
      <c r="G52" s="258">
        <v>5</v>
      </c>
      <c r="H52" s="258">
        <v>5</v>
      </c>
      <c r="I52" s="258">
        <v>5</v>
      </c>
    </row>
    <row r="53" spans="1:9" ht="15.75" customHeight="1">
      <c r="A53" s="257">
        <v>43270.700724224538</v>
      </c>
      <c r="B53" s="258" t="s">
        <v>420</v>
      </c>
      <c r="C53" s="258" t="s">
        <v>302</v>
      </c>
      <c r="D53" s="258">
        <v>5</v>
      </c>
      <c r="E53" s="258">
        <v>5</v>
      </c>
      <c r="F53" s="258">
        <v>5</v>
      </c>
      <c r="G53" s="258">
        <v>5</v>
      </c>
      <c r="H53" s="258">
        <v>5</v>
      </c>
      <c r="I53" s="258">
        <v>5</v>
      </c>
    </row>
    <row r="54" spans="1:9" ht="15.75" customHeight="1">
      <c r="A54" s="257">
        <v>43270.746130300926</v>
      </c>
      <c r="B54" s="258" t="s">
        <v>421</v>
      </c>
      <c r="C54" s="258" t="s">
        <v>306</v>
      </c>
      <c r="D54" s="258">
        <v>5</v>
      </c>
      <c r="E54" s="258">
        <v>5</v>
      </c>
      <c r="F54" s="258">
        <v>5</v>
      </c>
      <c r="G54" s="258">
        <v>5</v>
      </c>
      <c r="H54" s="258">
        <v>4</v>
      </c>
      <c r="I54" s="258">
        <v>5</v>
      </c>
    </row>
    <row r="55" spans="1:9" ht="15.75" customHeight="1">
      <c r="A55" s="257">
        <v>43270.76508326389</v>
      </c>
      <c r="B55" s="258" t="s">
        <v>422</v>
      </c>
      <c r="C55" s="258" t="s">
        <v>314</v>
      </c>
      <c r="D55" s="258">
        <v>4</v>
      </c>
      <c r="E55" s="258">
        <v>4</v>
      </c>
      <c r="F55" s="258">
        <v>4</v>
      </c>
      <c r="G55" s="258">
        <v>4</v>
      </c>
      <c r="H55" s="258">
        <v>4</v>
      </c>
      <c r="I55" s="258">
        <v>4</v>
      </c>
    </row>
    <row r="56" spans="1:9" ht="15.75" customHeight="1">
      <c r="A56" s="257">
        <v>43270.829047499996</v>
      </c>
      <c r="B56" s="258" t="s">
        <v>423</v>
      </c>
      <c r="C56" s="258" t="s">
        <v>424</v>
      </c>
      <c r="D56" s="258">
        <v>5</v>
      </c>
      <c r="E56" s="258">
        <v>5</v>
      </c>
      <c r="F56" s="258">
        <v>5</v>
      </c>
      <c r="G56" s="258">
        <v>5</v>
      </c>
      <c r="H56" s="258">
        <v>5</v>
      </c>
      <c r="I56" s="258">
        <v>5</v>
      </c>
    </row>
    <row r="57" spans="1:9" ht="15.75" customHeight="1">
      <c r="A57" s="257">
        <v>43270.834205798616</v>
      </c>
      <c r="B57" s="258" t="s">
        <v>425</v>
      </c>
      <c r="C57" s="258" t="s">
        <v>426</v>
      </c>
      <c r="D57" s="258">
        <v>5</v>
      </c>
      <c r="E57" s="258">
        <v>4</v>
      </c>
      <c r="F57" s="258">
        <v>5</v>
      </c>
      <c r="G57" s="258">
        <v>4</v>
      </c>
      <c r="H57" s="258">
        <v>5</v>
      </c>
      <c r="I57" s="258">
        <v>5</v>
      </c>
    </row>
    <row r="58" spans="1:9" ht="15.75" customHeight="1">
      <c r="A58" s="257">
        <v>43270.902890358797</v>
      </c>
      <c r="B58" s="258" t="s">
        <v>427</v>
      </c>
      <c r="C58" s="258" t="s">
        <v>295</v>
      </c>
      <c r="D58" s="258">
        <v>5</v>
      </c>
      <c r="E58" s="258">
        <v>5</v>
      </c>
      <c r="F58" s="258">
        <v>5</v>
      </c>
      <c r="G58" s="258">
        <v>5</v>
      </c>
      <c r="H58" s="258">
        <v>5</v>
      </c>
      <c r="I58" s="258">
        <v>5</v>
      </c>
    </row>
    <row r="59" spans="1:9" ht="15.75" customHeight="1">
      <c r="A59" s="257">
        <v>43271.639888113423</v>
      </c>
      <c r="B59" s="258" t="s">
        <v>428</v>
      </c>
      <c r="C59" s="258" t="s">
        <v>315</v>
      </c>
      <c r="D59" s="258">
        <v>5</v>
      </c>
      <c r="E59" s="258">
        <v>5</v>
      </c>
      <c r="F59" s="258">
        <v>5</v>
      </c>
      <c r="G59" s="258">
        <v>5</v>
      </c>
      <c r="H59" s="258">
        <v>5</v>
      </c>
      <c r="I59" s="258">
        <v>5</v>
      </c>
    </row>
    <row r="60" spans="1:9" ht="15.75" customHeight="1">
      <c r="A60" s="257">
        <v>43273.645980995367</v>
      </c>
      <c r="B60" s="258" t="s">
        <v>429</v>
      </c>
      <c r="C60" s="258" t="s">
        <v>430</v>
      </c>
      <c r="D60" s="258">
        <v>4</v>
      </c>
      <c r="E60" s="258">
        <v>5</v>
      </c>
      <c r="F60" s="258">
        <v>5</v>
      </c>
      <c r="G60" s="258">
        <v>5</v>
      </c>
      <c r="H60" s="258">
        <v>4</v>
      </c>
      <c r="I60" s="258">
        <v>5</v>
      </c>
    </row>
    <row r="61" spans="1:9" ht="15.75" customHeight="1">
      <c r="A61" s="257">
        <v>43273.654652962963</v>
      </c>
      <c r="B61" s="258" t="s">
        <v>431</v>
      </c>
      <c r="C61" s="258" t="s">
        <v>307</v>
      </c>
      <c r="D61" s="258">
        <v>5</v>
      </c>
      <c r="E61" s="258">
        <v>4</v>
      </c>
      <c r="F61" s="258">
        <v>4</v>
      </c>
      <c r="G61" s="258">
        <v>4</v>
      </c>
      <c r="H61" s="258">
        <v>4</v>
      </c>
      <c r="I61" s="258">
        <v>5</v>
      </c>
    </row>
    <row r="62" spans="1:9" ht="15.75" customHeight="1">
      <c r="A62" s="257">
        <v>43273.664774421297</v>
      </c>
      <c r="B62" s="258" t="s">
        <v>432</v>
      </c>
      <c r="C62" s="258" t="s">
        <v>433</v>
      </c>
      <c r="D62" s="258">
        <v>5</v>
      </c>
      <c r="E62" s="258">
        <v>5</v>
      </c>
      <c r="F62" s="258">
        <v>5</v>
      </c>
      <c r="G62" s="258">
        <v>5</v>
      </c>
      <c r="H62" s="258">
        <v>4</v>
      </c>
      <c r="I62" s="258">
        <v>4</v>
      </c>
    </row>
    <row r="63" spans="1:9" ht="15.75" customHeight="1">
      <c r="A63" s="257">
        <v>43273.672553599536</v>
      </c>
      <c r="B63" s="258" t="s">
        <v>434</v>
      </c>
      <c r="C63" s="258" t="s">
        <v>309</v>
      </c>
      <c r="D63" s="258">
        <v>5</v>
      </c>
      <c r="E63" s="258">
        <v>5</v>
      </c>
      <c r="F63" s="258">
        <v>5</v>
      </c>
      <c r="G63" s="258">
        <v>5</v>
      </c>
      <c r="H63" s="258">
        <v>5</v>
      </c>
      <c r="I63" s="258">
        <v>5</v>
      </c>
    </row>
    <row r="64" spans="1:9" ht="15.75" customHeight="1">
      <c r="A64" s="257">
        <v>43273.70907571759</v>
      </c>
      <c r="B64" s="258" t="s">
        <v>435</v>
      </c>
      <c r="C64" s="258" t="s">
        <v>436</v>
      </c>
      <c r="D64" s="258">
        <v>4</v>
      </c>
      <c r="E64" s="258">
        <v>4</v>
      </c>
      <c r="F64" s="258">
        <v>4</v>
      </c>
      <c r="G64" s="258">
        <v>4</v>
      </c>
      <c r="H64" s="258">
        <v>4</v>
      </c>
      <c r="I64" s="258">
        <v>4</v>
      </c>
    </row>
    <row r="65" spans="1:9" ht="15.75" customHeight="1">
      <c r="A65" s="257">
        <v>43273.721467546296</v>
      </c>
      <c r="B65" s="258" t="s">
        <v>437</v>
      </c>
      <c r="C65" s="258" t="s">
        <v>438</v>
      </c>
      <c r="D65" s="258">
        <v>5</v>
      </c>
      <c r="E65" s="258">
        <v>5</v>
      </c>
      <c r="F65" s="258">
        <v>5</v>
      </c>
      <c r="G65" s="258">
        <v>5</v>
      </c>
      <c r="H65" s="258">
        <v>5</v>
      </c>
      <c r="I65" s="258">
        <v>5</v>
      </c>
    </row>
    <row r="66" spans="1:9" ht="15.75" customHeight="1">
      <c r="A66" s="257">
        <v>43273.770934872686</v>
      </c>
      <c r="B66" s="258" t="s">
        <v>439</v>
      </c>
      <c r="C66" s="258" t="s">
        <v>292</v>
      </c>
      <c r="D66" s="258">
        <v>4</v>
      </c>
      <c r="E66" s="258">
        <v>5</v>
      </c>
      <c r="F66" s="258">
        <v>4</v>
      </c>
      <c r="G66" s="258">
        <v>5</v>
      </c>
      <c r="H66" s="258">
        <v>5</v>
      </c>
      <c r="I66" s="258">
        <v>4</v>
      </c>
    </row>
    <row r="67" spans="1:9" ht="15.75" customHeight="1">
      <c r="A67" s="257">
        <v>43274.655062210644</v>
      </c>
      <c r="B67" s="258" t="s">
        <v>440</v>
      </c>
      <c r="C67" s="258" t="s">
        <v>441</v>
      </c>
      <c r="D67" s="258">
        <v>4</v>
      </c>
      <c r="E67" s="258">
        <v>5</v>
      </c>
      <c r="F67" s="258">
        <v>5</v>
      </c>
      <c r="G67" s="258">
        <v>3</v>
      </c>
      <c r="H67" s="258">
        <v>5</v>
      </c>
      <c r="I67" s="258">
        <v>2</v>
      </c>
    </row>
    <row r="70" spans="1:9" ht="15.75" customHeight="1">
      <c r="C70" s="259" t="s">
        <v>442</v>
      </c>
      <c r="D70" s="167">
        <f t="shared" ref="D70:I70" si="0">COUNTIF(D2:D67,"1")</f>
        <v>0</v>
      </c>
      <c r="E70" s="259">
        <f t="shared" si="0"/>
        <v>0</v>
      </c>
      <c r="F70" s="259">
        <f t="shared" si="0"/>
        <v>0</v>
      </c>
      <c r="G70" s="259">
        <f t="shared" si="0"/>
        <v>0</v>
      </c>
      <c r="H70" s="259">
        <f t="shared" si="0"/>
        <v>0</v>
      </c>
      <c r="I70" s="167">
        <f t="shared" si="0"/>
        <v>1</v>
      </c>
    </row>
    <row r="71" spans="1:9" ht="15.75" customHeight="1">
      <c r="C71" s="259" t="s">
        <v>443</v>
      </c>
      <c r="D71" s="167">
        <f>COUNTIF(D2:D67,"2")</f>
        <v>0</v>
      </c>
      <c r="E71" s="259">
        <f>COUNTIF(E2:E67,"2")</f>
        <v>0</v>
      </c>
      <c r="F71" s="259">
        <f>COUNTIF(F3:F68,"2")</f>
        <v>0</v>
      </c>
      <c r="G71" s="259">
        <f>COUNTIF(G2:G67,"2")</f>
        <v>0</v>
      </c>
      <c r="H71" s="259">
        <f>COUNTIF(H2:H67,"2")</f>
        <v>1</v>
      </c>
      <c r="I71" s="167">
        <f>COUNTIF(I2:I67,"2")</f>
        <v>1</v>
      </c>
    </row>
    <row r="72" spans="1:9" ht="15.75" customHeight="1">
      <c r="C72" s="259" t="s">
        <v>444</v>
      </c>
      <c r="D72" s="167">
        <f t="shared" ref="D72:I72" si="1">COUNTIF(D2:D67,"3")</f>
        <v>0</v>
      </c>
      <c r="E72" s="259">
        <f t="shared" si="1"/>
        <v>0</v>
      </c>
      <c r="F72" s="259">
        <f t="shared" si="1"/>
        <v>1</v>
      </c>
      <c r="G72" s="259">
        <f t="shared" si="1"/>
        <v>3</v>
      </c>
      <c r="H72" s="259">
        <f t="shared" si="1"/>
        <v>1</v>
      </c>
      <c r="I72" s="167">
        <f t="shared" si="1"/>
        <v>0</v>
      </c>
    </row>
    <row r="73" spans="1:9" ht="15.75" customHeight="1">
      <c r="C73" s="259" t="s">
        <v>445</v>
      </c>
      <c r="D73" s="167">
        <f>COUNTIF(D2:D67,"4")</f>
        <v>24</v>
      </c>
      <c r="E73" s="259">
        <f>COUNTIF(E3:E68,"4")</f>
        <v>23</v>
      </c>
      <c r="F73" s="259">
        <f>COUNTIF(F3:F68,"4")</f>
        <v>22</v>
      </c>
      <c r="G73" s="259">
        <f>COUNTIF(G3:G68,"4")</f>
        <v>22</v>
      </c>
      <c r="H73" s="259">
        <f>COUNTIF(H2:H67,"4")</f>
        <v>20</v>
      </c>
      <c r="I73" s="167">
        <f>COUNTIF(I2:I67,"4")</f>
        <v>22</v>
      </c>
    </row>
    <row r="74" spans="1:9" ht="15.75" customHeight="1">
      <c r="C74" s="259" t="s">
        <v>446</v>
      </c>
      <c r="D74" s="167">
        <f t="shared" ref="D74:I74" si="2">COUNTIF(D2:D67,"5")</f>
        <v>42</v>
      </c>
      <c r="E74" s="259">
        <f t="shared" si="2"/>
        <v>43</v>
      </c>
      <c r="F74" s="259">
        <f t="shared" si="2"/>
        <v>43</v>
      </c>
      <c r="G74" s="259">
        <f t="shared" si="2"/>
        <v>41</v>
      </c>
      <c r="H74" s="259">
        <f t="shared" si="2"/>
        <v>44</v>
      </c>
      <c r="I74" s="167">
        <f t="shared" si="2"/>
        <v>42</v>
      </c>
    </row>
    <row r="75" spans="1:9" ht="15.75" customHeight="1">
      <c r="C75" s="259"/>
    </row>
  </sheetData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published="0"/>
  <dimension ref="A1:M37"/>
  <sheetViews>
    <sheetView topLeftCell="A19" workbookViewId="0">
      <selection activeCell="K32" sqref="K32"/>
    </sheetView>
  </sheetViews>
  <sheetFormatPr defaultRowHeight="12.75"/>
  <cols>
    <col min="1" max="1" width="6.28515625" style="169" customWidth="1"/>
    <col min="2" max="2" width="25" style="169" customWidth="1"/>
    <col min="3" max="3" width="31.42578125" style="169" customWidth="1"/>
    <col min="4" max="10" width="5.7109375" style="169" customWidth="1"/>
    <col min="11" max="11" width="9.5703125" style="169" customWidth="1"/>
    <col min="12" max="12" width="9.7109375" style="169" customWidth="1"/>
    <col min="13" max="256" width="9.140625" style="169"/>
    <col min="257" max="257" width="6.28515625" style="169" customWidth="1"/>
    <col min="258" max="258" width="25" style="169" customWidth="1"/>
    <col min="259" max="259" width="31.42578125" style="169" customWidth="1"/>
    <col min="260" max="266" width="5.7109375" style="169" customWidth="1"/>
    <col min="267" max="267" width="9.5703125" style="169" customWidth="1"/>
    <col min="268" max="268" width="9.7109375" style="169" customWidth="1"/>
    <col min="269" max="512" width="9.140625" style="169"/>
    <col min="513" max="513" width="6.28515625" style="169" customWidth="1"/>
    <col min="514" max="514" width="25" style="169" customWidth="1"/>
    <col min="515" max="515" width="31.42578125" style="169" customWidth="1"/>
    <col min="516" max="522" width="5.7109375" style="169" customWidth="1"/>
    <col min="523" max="523" width="9.5703125" style="169" customWidth="1"/>
    <col min="524" max="524" width="9.7109375" style="169" customWidth="1"/>
    <col min="525" max="768" width="9.140625" style="169"/>
    <col min="769" max="769" width="6.28515625" style="169" customWidth="1"/>
    <col min="770" max="770" width="25" style="169" customWidth="1"/>
    <col min="771" max="771" width="31.42578125" style="169" customWidth="1"/>
    <col min="772" max="778" width="5.7109375" style="169" customWidth="1"/>
    <col min="779" max="779" width="9.5703125" style="169" customWidth="1"/>
    <col min="780" max="780" width="9.7109375" style="169" customWidth="1"/>
    <col min="781" max="1024" width="9.140625" style="169"/>
    <col min="1025" max="1025" width="6.28515625" style="169" customWidth="1"/>
    <col min="1026" max="1026" width="25" style="169" customWidth="1"/>
    <col min="1027" max="1027" width="31.42578125" style="169" customWidth="1"/>
    <col min="1028" max="1034" width="5.7109375" style="169" customWidth="1"/>
    <col min="1035" max="1035" width="9.5703125" style="169" customWidth="1"/>
    <col min="1036" max="1036" width="9.7109375" style="169" customWidth="1"/>
    <col min="1037" max="1280" width="9.140625" style="169"/>
    <col min="1281" max="1281" width="6.28515625" style="169" customWidth="1"/>
    <col min="1282" max="1282" width="25" style="169" customWidth="1"/>
    <col min="1283" max="1283" width="31.42578125" style="169" customWidth="1"/>
    <col min="1284" max="1290" width="5.7109375" style="169" customWidth="1"/>
    <col min="1291" max="1291" width="9.5703125" style="169" customWidth="1"/>
    <col min="1292" max="1292" width="9.7109375" style="169" customWidth="1"/>
    <col min="1293" max="1536" width="9.140625" style="169"/>
    <col min="1537" max="1537" width="6.28515625" style="169" customWidth="1"/>
    <col min="1538" max="1538" width="25" style="169" customWidth="1"/>
    <col min="1539" max="1539" width="31.42578125" style="169" customWidth="1"/>
    <col min="1540" max="1546" width="5.7109375" style="169" customWidth="1"/>
    <col min="1547" max="1547" width="9.5703125" style="169" customWidth="1"/>
    <col min="1548" max="1548" width="9.7109375" style="169" customWidth="1"/>
    <col min="1549" max="1792" width="9.140625" style="169"/>
    <col min="1793" max="1793" width="6.28515625" style="169" customWidth="1"/>
    <col min="1794" max="1794" width="25" style="169" customWidth="1"/>
    <col min="1795" max="1795" width="31.42578125" style="169" customWidth="1"/>
    <col min="1796" max="1802" width="5.7109375" style="169" customWidth="1"/>
    <col min="1803" max="1803" width="9.5703125" style="169" customWidth="1"/>
    <col min="1804" max="1804" width="9.7109375" style="169" customWidth="1"/>
    <col min="1805" max="2048" width="9.140625" style="169"/>
    <col min="2049" max="2049" width="6.28515625" style="169" customWidth="1"/>
    <col min="2050" max="2050" width="25" style="169" customWidth="1"/>
    <col min="2051" max="2051" width="31.42578125" style="169" customWidth="1"/>
    <col min="2052" max="2058" width="5.7109375" style="169" customWidth="1"/>
    <col min="2059" max="2059" width="9.5703125" style="169" customWidth="1"/>
    <col min="2060" max="2060" width="9.7109375" style="169" customWidth="1"/>
    <col min="2061" max="2304" width="9.140625" style="169"/>
    <col min="2305" max="2305" width="6.28515625" style="169" customWidth="1"/>
    <col min="2306" max="2306" width="25" style="169" customWidth="1"/>
    <col min="2307" max="2307" width="31.42578125" style="169" customWidth="1"/>
    <col min="2308" max="2314" width="5.7109375" style="169" customWidth="1"/>
    <col min="2315" max="2315" width="9.5703125" style="169" customWidth="1"/>
    <col min="2316" max="2316" width="9.7109375" style="169" customWidth="1"/>
    <col min="2317" max="2560" width="9.140625" style="169"/>
    <col min="2561" max="2561" width="6.28515625" style="169" customWidth="1"/>
    <col min="2562" max="2562" width="25" style="169" customWidth="1"/>
    <col min="2563" max="2563" width="31.42578125" style="169" customWidth="1"/>
    <col min="2564" max="2570" width="5.7109375" style="169" customWidth="1"/>
    <col min="2571" max="2571" width="9.5703125" style="169" customWidth="1"/>
    <col min="2572" max="2572" width="9.7109375" style="169" customWidth="1"/>
    <col min="2573" max="2816" width="9.140625" style="169"/>
    <col min="2817" max="2817" width="6.28515625" style="169" customWidth="1"/>
    <col min="2818" max="2818" width="25" style="169" customWidth="1"/>
    <col min="2819" max="2819" width="31.42578125" style="169" customWidth="1"/>
    <col min="2820" max="2826" width="5.7109375" style="169" customWidth="1"/>
    <col min="2827" max="2827" width="9.5703125" style="169" customWidth="1"/>
    <col min="2828" max="2828" width="9.7109375" style="169" customWidth="1"/>
    <col min="2829" max="3072" width="9.140625" style="169"/>
    <col min="3073" max="3073" width="6.28515625" style="169" customWidth="1"/>
    <col min="3074" max="3074" width="25" style="169" customWidth="1"/>
    <col min="3075" max="3075" width="31.42578125" style="169" customWidth="1"/>
    <col min="3076" max="3082" width="5.7109375" style="169" customWidth="1"/>
    <col min="3083" max="3083" width="9.5703125" style="169" customWidth="1"/>
    <col min="3084" max="3084" width="9.7109375" style="169" customWidth="1"/>
    <col min="3085" max="3328" width="9.140625" style="169"/>
    <col min="3329" max="3329" width="6.28515625" style="169" customWidth="1"/>
    <col min="3330" max="3330" width="25" style="169" customWidth="1"/>
    <col min="3331" max="3331" width="31.42578125" style="169" customWidth="1"/>
    <col min="3332" max="3338" width="5.7109375" style="169" customWidth="1"/>
    <col min="3339" max="3339" width="9.5703125" style="169" customWidth="1"/>
    <col min="3340" max="3340" width="9.7109375" style="169" customWidth="1"/>
    <col min="3341" max="3584" width="9.140625" style="169"/>
    <col min="3585" max="3585" width="6.28515625" style="169" customWidth="1"/>
    <col min="3586" max="3586" width="25" style="169" customWidth="1"/>
    <col min="3587" max="3587" width="31.42578125" style="169" customWidth="1"/>
    <col min="3588" max="3594" width="5.7109375" style="169" customWidth="1"/>
    <col min="3595" max="3595" width="9.5703125" style="169" customWidth="1"/>
    <col min="3596" max="3596" width="9.7109375" style="169" customWidth="1"/>
    <col min="3597" max="3840" width="9.140625" style="169"/>
    <col min="3841" max="3841" width="6.28515625" style="169" customWidth="1"/>
    <col min="3842" max="3842" width="25" style="169" customWidth="1"/>
    <col min="3843" max="3843" width="31.42578125" style="169" customWidth="1"/>
    <col min="3844" max="3850" width="5.7109375" style="169" customWidth="1"/>
    <col min="3851" max="3851" width="9.5703125" style="169" customWidth="1"/>
    <col min="3852" max="3852" width="9.7109375" style="169" customWidth="1"/>
    <col min="3853" max="4096" width="9.140625" style="169"/>
    <col min="4097" max="4097" width="6.28515625" style="169" customWidth="1"/>
    <col min="4098" max="4098" width="25" style="169" customWidth="1"/>
    <col min="4099" max="4099" width="31.42578125" style="169" customWidth="1"/>
    <col min="4100" max="4106" width="5.7109375" style="169" customWidth="1"/>
    <col min="4107" max="4107" width="9.5703125" style="169" customWidth="1"/>
    <col min="4108" max="4108" width="9.7109375" style="169" customWidth="1"/>
    <col min="4109" max="4352" width="9.140625" style="169"/>
    <col min="4353" max="4353" width="6.28515625" style="169" customWidth="1"/>
    <col min="4354" max="4354" width="25" style="169" customWidth="1"/>
    <col min="4355" max="4355" width="31.42578125" style="169" customWidth="1"/>
    <col min="4356" max="4362" width="5.7109375" style="169" customWidth="1"/>
    <col min="4363" max="4363" width="9.5703125" style="169" customWidth="1"/>
    <col min="4364" max="4364" width="9.7109375" style="169" customWidth="1"/>
    <col min="4365" max="4608" width="9.140625" style="169"/>
    <col min="4609" max="4609" width="6.28515625" style="169" customWidth="1"/>
    <col min="4610" max="4610" width="25" style="169" customWidth="1"/>
    <col min="4611" max="4611" width="31.42578125" style="169" customWidth="1"/>
    <col min="4612" max="4618" width="5.7109375" style="169" customWidth="1"/>
    <col min="4619" max="4619" width="9.5703125" style="169" customWidth="1"/>
    <col min="4620" max="4620" width="9.7109375" style="169" customWidth="1"/>
    <col min="4621" max="4864" width="9.140625" style="169"/>
    <col min="4865" max="4865" width="6.28515625" style="169" customWidth="1"/>
    <col min="4866" max="4866" width="25" style="169" customWidth="1"/>
    <col min="4867" max="4867" width="31.42578125" style="169" customWidth="1"/>
    <col min="4868" max="4874" width="5.7109375" style="169" customWidth="1"/>
    <col min="4875" max="4875" width="9.5703125" style="169" customWidth="1"/>
    <col min="4876" max="4876" width="9.7109375" style="169" customWidth="1"/>
    <col min="4877" max="5120" width="9.140625" style="169"/>
    <col min="5121" max="5121" width="6.28515625" style="169" customWidth="1"/>
    <col min="5122" max="5122" width="25" style="169" customWidth="1"/>
    <col min="5123" max="5123" width="31.42578125" style="169" customWidth="1"/>
    <col min="5124" max="5130" width="5.7109375" style="169" customWidth="1"/>
    <col min="5131" max="5131" width="9.5703125" style="169" customWidth="1"/>
    <col min="5132" max="5132" width="9.7109375" style="169" customWidth="1"/>
    <col min="5133" max="5376" width="9.140625" style="169"/>
    <col min="5377" max="5377" width="6.28515625" style="169" customWidth="1"/>
    <col min="5378" max="5378" width="25" style="169" customWidth="1"/>
    <col min="5379" max="5379" width="31.42578125" style="169" customWidth="1"/>
    <col min="5380" max="5386" width="5.7109375" style="169" customWidth="1"/>
    <col min="5387" max="5387" width="9.5703125" style="169" customWidth="1"/>
    <col min="5388" max="5388" width="9.7109375" style="169" customWidth="1"/>
    <col min="5389" max="5632" width="9.140625" style="169"/>
    <col min="5633" max="5633" width="6.28515625" style="169" customWidth="1"/>
    <col min="5634" max="5634" width="25" style="169" customWidth="1"/>
    <col min="5635" max="5635" width="31.42578125" style="169" customWidth="1"/>
    <col min="5636" max="5642" width="5.7109375" style="169" customWidth="1"/>
    <col min="5643" max="5643" width="9.5703125" style="169" customWidth="1"/>
    <col min="5644" max="5644" width="9.7109375" style="169" customWidth="1"/>
    <col min="5645" max="5888" width="9.140625" style="169"/>
    <col min="5889" max="5889" width="6.28515625" style="169" customWidth="1"/>
    <col min="5890" max="5890" width="25" style="169" customWidth="1"/>
    <col min="5891" max="5891" width="31.42578125" style="169" customWidth="1"/>
    <col min="5892" max="5898" width="5.7109375" style="169" customWidth="1"/>
    <col min="5899" max="5899" width="9.5703125" style="169" customWidth="1"/>
    <col min="5900" max="5900" width="9.7109375" style="169" customWidth="1"/>
    <col min="5901" max="6144" width="9.140625" style="169"/>
    <col min="6145" max="6145" width="6.28515625" style="169" customWidth="1"/>
    <col min="6146" max="6146" width="25" style="169" customWidth="1"/>
    <col min="6147" max="6147" width="31.42578125" style="169" customWidth="1"/>
    <col min="6148" max="6154" width="5.7109375" style="169" customWidth="1"/>
    <col min="6155" max="6155" width="9.5703125" style="169" customWidth="1"/>
    <col min="6156" max="6156" width="9.7109375" style="169" customWidth="1"/>
    <col min="6157" max="6400" width="9.140625" style="169"/>
    <col min="6401" max="6401" width="6.28515625" style="169" customWidth="1"/>
    <col min="6402" max="6402" width="25" style="169" customWidth="1"/>
    <col min="6403" max="6403" width="31.42578125" style="169" customWidth="1"/>
    <col min="6404" max="6410" width="5.7109375" style="169" customWidth="1"/>
    <col min="6411" max="6411" width="9.5703125" style="169" customWidth="1"/>
    <col min="6412" max="6412" width="9.7109375" style="169" customWidth="1"/>
    <col min="6413" max="6656" width="9.140625" style="169"/>
    <col min="6657" max="6657" width="6.28515625" style="169" customWidth="1"/>
    <col min="6658" max="6658" width="25" style="169" customWidth="1"/>
    <col min="6659" max="6659" width="31.42578125" style="169" customWidth="1"/>
    <col min="6660" max="6666" width="5.7109375" style="169" customWidth="1"/>
    <col min="6667" max="6667" width="9.5703125" style="169" customWidth="1"/>
    <col min="6668" max="6668" width="9.7109375" style="169" customWidth="1"/>
    <col min="6669" max="6912" width="9.140625" style="169"/>
    <col min="6913" max="6913" width="6.28515625" style="169" customWidth="1"/>
    <col min="6914" max="6914" width="25" style="169" customWidth="1"/>
    <col min="6915" max="6915" width="31.42578125" style="169" customWidth="1"/>
    <col min="6916" max="6922" width="5.7109375" style="169" customWidth="1"/>
    <col min="6923" max="6923" width="9.5703125" style="169" customWidth="1"/>
    <col min="6924" max="6924" width="9.7109375" style="169" customWidth="1"/>
    <col min="6925" max="7168" width="9.140625" style="169"/>
    <col min="7169" max="7169" width="6.28515625" style="169" customWidth="1"/>
    <col min="7170" max="7170" width="25" style="169" customWidth="1"/>
    <col min="7171" max="7171" width="31.42578125" style="169" customWidth="1"/>
    <col min="7172" max="7178" width="5.7109375" style="169" customWidth="1"/>
    <col min="7179" max="7179" width="9.5703125" style="169" customWidth="1"/>
    <col min="7180" max="7180" width="9.7109375" style="169" customWidth="1"/>
    <col min="7181" max="7424" width="9.140625" style="169"/>
    <col min="7425" max="7425" width="6.28515625" style="169" customWidth="1"/>
    <col min="7426" max="7426" width="25" style="169" customWidth="1"/>
    <col min="7427" max="7427" width="31.42578125" style="169" customWidth="1"/>
    <col min="7428" max="7434" width="5.7109375" style="169" customWidth="1"/>
    <col min="7435" max="7435" width="9.5703125" style="169" customWidth="1"/>
    <col min="7436" max="7436" width="9.7109375" style="169" customWidth="1"/>
    <col min="7437" max="7680" width="9.140625" style="169"/>
    <col min="7681" max="7681" width="6.28515625" style="169" customWidth="1"/>
    <col min="7682" max="7682" width="25" style="169" customWidth="1"/>
    <col min="7683" max="7683" width="31.42578125" style="169" customWidth="1"/>
    <col min="7684" max="7690" width="5.7109375" style="169" customWidth="1"/>
    <col min="7691" max="7691" width="9.5703125" style="169" customWidth="1"/>
    <col min="7692" max="7692" width="9.7109375" style="169" customWidth="1"/>
    <col min="7693" max="7936" width="9.140625" style="169"/>
    <col min="7937" max="7937" width="6.28515625" style="169" customWidth="1"/>
    <col min="7938" max="7938" width="25" style="169" customWidth="1"/>
    <col min="7939" max="7939" width="31.42578125" style="169" customWidth="1"/>
    <col min="7940" max="7946" width="5.7109375" style="169" customWidth="1"/>
    <col min="7947" max="7947" width="9.5703125" style="169" customWidth="1"/>
    <col min="7948" max="7948" width="9.7109375" style="169" customWidth="1"/>
    <col min="7949" max="8192" width="9.140625" style="169"/>
    <col min="8193" max="8193" width="6.28515625" style="169" customWidth="1"/>
    <col min="8194" max="8194" width="25" style="169" customWidth="1"/>
    <col min="8195" max="8195" width="31.42578125" style="169" customWidth="1"/>
    <col min="8196" max="8202" width="5.7109375" style="169" customWidth="1"/>
    <col min="8203" max="8203" width="9.5703125" style="169" customWidth="1"/>
    <col min="8204" max="8204" width="9.7109375" style="169" customWidth="1"/>
    <col min="8205" max="8448" width="9.140625" style="169"/>
    <col min="8449" max="8449" width="6.28515625" style="169" customWidth="1"/>
    <col min="8450" max="8450" width="25" style="169" customWidth="1"/>
    <col min="8451" max="8451" width="31.42578125" style="169" customWidth="1"/>
    <col min="8452" max="8458" width="5.7109375" style="169" customWidth="1"/>
    <col min="8459" max="8459" width="9.5703125" style="169" customWidth="1"/>
    <col min="8460" max="8460" width="9.7109375" style="169" customWidth="1"/>
    <col min="8461" max="8704" width="9.140625" style="169"/>
    <col min="8705" max="8705" width="6.28515625" style="169" customWidth="1"/>
    <col min="8706" max="8706" width="25" style="169" customWidth="1"/>
    <col min="8707" max="8707" width="31.42578125" style="169" customWidth="1"/>
    <col min="8708" max="8714" width="5.7109375" style="169" customWidth="1"/>
    <col min="8715" max="8715" width="9.5703125" style="169" customWidth="1"/>
    <col min="8716" max="8716" width="9.7109375" style="169" customWidth="1"/>
    <col min="8717" max="8960" width="9.140625" style="169"/>
    <col min="8961" max="8961" width="6.28515625" style="169" customWidth="1"/>
    <col min="8962" max="8962" width="25" style="169" customWidth="1"/>
    <col min="8963" max="8963" width="31.42578125" style="169" customWidth="1"/>
    <col min="8964" max="8970" width="5.7109375" style="169" customWidth="1"/>
    <col min="8971" max="8971" width="9.5703125" style="169" customWidth="1"/>
    <col min="8972" max="8972" width="9.7109375" style="169" customWidth="1"/>
    <col min="8973" max="9216" width="9.140625" style="169"/>
    <col min="9217" max="9217" width="6.28515625" style="169" customWidth="1"/>
    <col min="9218" max="9218" width="25" style="169" customWidth="1"/>
    <col min="9219" max="9219" width="31.42578125" style="169" customWidth="1"/>
    <col min="9220" max="9226" width="5.7109375" style="169" customWidth="1"/>
    <col min="9227" max="9227" width="9.5703125" style="169" customWidth="1"/>
    <col min="9228" max="9228" width="9.7109375" style="169" customWidth="1"/>
    <col min="9229" max="9472" width="9.140625" style="169"/>
    <col min="9473" max="9473" width="6.28515625" style="169" customWidth="1"/>
    <col min="9474" max="9474" width="25" style="169" customWidth="1"/>
    <col min="9475" max="9475" width="31.42578125" style="169" customWidth="1"/>
    <col min="9476" max="9482" width="5.7109375" style="169" customWidth="1"/>
    <col min="9483" max="9483" width="9.5703125" style="169" customWidth="1"/>
    <col min="9484" max="9484" width="9.7109375" style="169" customWidth="1"/>
    <col min="9485" max="9728" width="9.140625" style="169"/>
    <col min="9729" max="9729" width="6.28515625" style="169" customWidth="1"/>
    <col min="9730" max="9730" width="25" style="169" customWidth="1"/>
    <col min="9731" max="9731" width="31.42578125" style="169" customWidth="1"/>
    <col min="9732" max="9738" width="5.7109375" style="169" customWidth="1"/>
    <col min="9739" max="9739" width="9.5703125" style="169" customWidth="1"/>
    <col min="9740" max="9740" width="9.7109375" style="169" customWidth="1"/>
    <col min="9741" max="9984" width="9.140625" style="169"/>
    <col min="9985" max="9985" width="6.28515625" style="169" customWidth="1"/>
    <col min="9986" max="9986" width="25" style="169" customWidth="1"/>
    <col min="9987" max="9987" width="31.42578125" style="169" customWidth="1"/>
    <col min="9988" max="9994" width="5.7109375" style="169" customWidth="1"/>
    <col min="9995" max="9995" width="9.5703125" style="169" customWidth="1"/>
    <col min="9996" max="9996" width="9.7109375" style="169" customWidth="1"/>
    <col min="9997" max="10240" width="9.140625" style="169"/>
    <col min="10241" max="10241" width="6.28515625" style="169" customWidth="1"/>
    <col min="10242" max="10242" width="25" style="169" customWidth="1"/>
    <col min="10243" max="10243" width="31.42578125" style="169" customWidth="1"/>
    <col min="10244" max="10250" width="5.7109375" style="169" customWidth="1"/>
    <col min="10251" max="10251" width="9.5703125" style="169" customWidth="1"/>
    <col min="10252" max="10252" width="9.7109375" style="169" customWidth="1"/>
    <col min="10253" max="10496" width="9.140625" style="169"/>
    <col min="10497" max="10497" width="6.28515625" style="169" customWidth="1"/>
    <col min="10498" max="10498" width="25" style="169" customWidth="1"/>
    <col min="10499" max="10499" width="31.42578125" style="169" customWidth="1"/>
    <col min="10500" max="10506" width="5.7109375" style="169" customWidth="1"/>
    <col min="10507" max="10507" width="9.5703125" style="169" customWidth="1"/>
    <col min="10508" max="10508" width="9.7109375" style="169" customWidth="1"/>
    <col min="10509" max="10752" width="9.140625" style="169"/>
    <col min="10753" max="10753" width="6.28515625" style="169" customWidth="1"/>
    <col min="10754" max="10754" width="25" style="169" customWidth="1"/>
    <col min="10755" max="10755" width="31.42578125" style="169" customWidth="1"/>
    <col min="10756" max="10762" width="5.7109375" style="169" customWidth="1"/>
    <col min="10763" max="10763" width="9.5703125" style="169" customWidth="1"/>
    <col min="10764" max="10764" width="9.7109375" style="169" customWidth="1"/>
    <col min="10765" max="11008" width="9.140625" style="169"/>
    <col min="11009" max="11009" width="6.28515625" style="169" customWidth="1"/>
    <col min="11010" max="11010" width="25" style="169" customWidth="1"/>
    <col min="11011" max="11011" width="31.42578125" style="169" customWidth="1"/>
    <col min="11012" max="11018" width="5.7109375" style="169" customWidth="1"/>
    <col min="11019" max="11019" width="9.5703125" style="169" customWidth="1"/>
    <col min="11020" max="11020" width="9.7109375" style="169" customWidth="1"/>
    <col min="11021" max="11264" width="9.140625" style="169"/>
    <col min="11265" max="11265" width="6.28515625" style="169" customWidth="1"/>
    <col min="11266" max="11266" width="25" style="169" customWidth="1"/>
    <col min="11267" max="11267" width="31.42578125" style="169" customWidth="1"/>
    <col min="11268" max="11274" width="5.7109375" style="169" customWidth="1"/>
    <col min="11275" max="11275" width="9.5703125" style="169" customWidth="1"/>
    <col min="11276" max="11276" width="9.7109375" style="169" customWidth="1"/>
    <col min="11277" max="11520" width="9.140625" style="169"/>
    <col min="11521" max="11521" width="6.28515625" style="169" customWidth="1"/>
    <col min="11522" max="11522" width="25" style="169" customWidth="1"/>
    <col min="11523" max="11523" width="31.42578125" style="169" customWidth="1"/>
    <col min="11524" max="11530" width="5.7109375" style="169" customWidth="1"/>
    <col min="11531" max="11531" width="9.5703125" style="169" customWidth="1"/>
    <col min="11532" max="11532" width="9.7109375" style="169" customWidth="1"/>
    <col min="11533" max="11776" width="9.140625" style="169"/>
    <col min="11777" max="11777" width="6.28515625" style="169" customWidth="1"/>
    <col min="11778" max="11778" width="25" style="169" customWidth="1"/>
    <col min="11779" max="11779" width="31.42578125" style="169" customWidth="1"/>
    <col min="11780" max="11786" width="5.7109375" style="169" customWidth="1"/>
    <col min="11787" max="11787" width="9.5703125" style="169" customWidth="1"/>
    <col min="11788" max="11788" width="9.7109375" style="169" customWidth="1"/>
    <col min="11789" max="12032" width="9.140625" style="169"/>
    <col min="12033" max="12033" width="6.28515625" style="169" customWidth="1"/>
    <col min="12034" max="12034" width="25" style="169" customWidth="1"/>
    <col min="12035" max="12035" width="31.42578125" style="169" customWidth="1"/>
    <col min="12036" max="12042" width="5.7109375" style="169" customWidth="1"/>
    <col min="12043" max="12043" width="9.5703125" style="169" customWidth="1"/>
    <col min="12044" max="12044" width="9.7109375" style="169" customWidth="1"/>
    <col min="12045" max="12288" width="9.140625" style="169"/>
    <col min="12289" max="12289" width="6.28515625" style="169" customWidth="1"/>
    <col min="12290" max="12290" width="25" style="169" customWidth="1"/>
    <col min="12291" max="12291" width="31.42578125" style="169" customWidth="1"/>
    <col min="12292" max="12298" width="5.7109375" style="169" customWidth="1"/>
    <col min="12299" max="12299" width="9.5703125" style="169" customWidth="1"/>
    <col min="12300" max="12300" width="9.7109375" style="169" customWidth="1"/>
    <col min="12301" max="12544" width="9.140625" style="169"/>
    <col min="12545" max="12545" width="6.28515625" style="169" customWidth="1"/>
    <col min="12546" max="12546" width="25" style="169" customWidth="1"/>
    <col min="12547" max="12547" width="31.42578125" style="169" customWidth="1"/>
    <col min="12548" max="12554" width="5.7109375" style="169" customWidth="1"/>
    <col min="12555" max="12555" width="9.5703125" style="169" customWidth="1"/>
    <col min="12556" max="12556" width="9.7109375" style="169" customWidth="1"/>
    <col min="12557" max="12800" width="9.140625" style="169"/>
    <col min="12801" max="12801" width="6.28515625" style="169" customWidth="1"/>
    <col min="12802" max="12802" width="25" style="169" customWidth="1"/>
    <col min="12803" max="12803" width="31.42578125" style="169" customWidth="1"/>
    <col min="12804" max="12810" width="5.7109375" style="169" customWidth="1"/>
    <col min="12811" max="12811" width="9.5703125" style="169" customWidth="1"/>
    <col min="12812" max="12812" width="9.7109375" style="169" customWidth="1"/>
    <col min="12813" max="13056" width="9.140625" style="169"/>
    <col min="13057" max="13057" width="6.28515625" style="169" customWidth="1"/>
    <col min="13058" max="13058" width="25" style="169" customWidth="1"/>
    <col min="13059" max="13059" width="31.42578125" style="169" customWidth="1"/>
    <col min="13060" max="13066" width="5.7109375" style="169" customWidth="1"/>
    <col min="13067" max="13067" width="9.5703125" style="169" customWidth="1"/>
    <col min="13068" max="13068" width="9.7109375" style="169" customWidth="1"/>
    <col min="13069" max="13312" width="9.140625" style="169"/>
    <col min="13313" max="13313" width="6.28515625" style="169" customWidth="1"/>
    <col min="13314" max="13314" width="25" style="169" customWidth="1"/>
    <col min="13315" max="13315" width="31.42578125" style="169" customWidth="1"/>
    <col min="13316" max="13322" width="5.7109375" style="169" customWidth="1"/>
    <col min="13323" max="13323" width="9.5703125" style="169" customWidth="1"/>
    <col min="13324" max="13324" width="9.7109375" style="169" customWidth="1"/>
    <col min="13325" max="13568" width="9.140625" style="169"/>
    <col min="13569" max="13569" width="6.28515625" style="169" customWidth="1"/>
    <col min="13570" max="13570" width="25" style="169" customWidth="1"/>
    <col min="13571" max="13571" width="31.42578125" style="169" customWidth="1"/>
    <col min="13572" max="13578" width="5.7109375" style="169" customWidth="1"/>
    <col min="13579" max="13579" width="9.5703125" style="169" customWidth="1"/>
    <col min="13580" max="13580" width="9.7109375" style="169" customWidth="1"/>
    <col min="13581" max="13824" width="9.140625" style="169"/>
    <col min="13825" max="13825" width="6.28515625" style="169" customWidth="1"/>
    <col min="13826" max="13826" width="25" style="169" customWidth="1"/>
    <col min="13827" max="13827" width="31.42578125" style="169" customWidth="1"/>
    <col min="13828" max="13834" width="5.7109375" style="169" customWidth="1"/>
    <col min="13835" max="13835" width="9.5703125" style="169" customWidth="1"/>
    <col min="13836" max="13836" width="9.7109375" style="169" customWidth="1"/>
    <col min="13837" max="14080" width="9.140625" style="169"/>
    <col min="14081" max="14081" width="6.28515625" style="169" customWidth="1"/>
    <col min="14082" max="14082" width="25" style="169" customWidth="1"/>
    <col min="14083" max="14083" width="31.42578125" style="169" customWidth="1"/>
    <col min="14084" max="14090" width="5.7109375" style="169" customWidth="1"/>
    <col min="14091" max="14091" width="9.5703125" style="169" customWidth="1"/>
    <col min="14092" max="14092" width="9.7109375" style="169" customWidth="1"/>
    <col min="14093" max="14336" width="9.140625" style="169"/>
    <col min="14337" max="14337" width="6.28515625" style="169" customWidth="1"/>
    <col min="14338" max="14338" width="25" style="169" customWidth="1"/>
    <col min="14339" max="14339" width="31.42578125" style="169" customWidth="1"/>
    <col min="14340" max="14346" width="5.7109375" style="169" customWidth="1"/>
    <col min="14347" max="14347" width="9.5703125" style="169" customWidth="1"/>
    <col min="14348" max="14348" width="9.7109375" style="169" customWidth="1"/>
    <col min="14349" max="14592" width="9.140625" style="169"/>
    <col min="14593" max="14593" width="6.28515625" style="169" customWidth="1"/>
    <col min="14594" max="14594" width="25" style="169" customWidth="1"/>
    <col min="14595" max="14595" width="31.42578125" style="169" customWidth="1"/>
    <col min="14596" max="14602" width="5.7109375" style="169" customWidth="1"/>
    <col min="14603" max="14603" width="9.5703125" style="169" customWidth="1"/>
    <col min="14604" max="14604" width="9.7109375" style="169" customWidth="1"/>
    <col min="14605" max="14848" width="9.140625" style="169"/>
    <col min="14849" max="14849" width="6.28515625" style="169" customWidth="1"/>
    <col min="14850" max="14850" width="25" style="169" customWidth="1"/>
    <col min="14851" max="14851" width="31.42578125" style="169" customWidth="1"/>
    <col min="14852" max="14858" width="5.7109375" style="169" customWidth="1"/>
    <col min="14859" max="14859" width="9.5703125" style="169" customWidth="1"/>
    <col min="14860" max="14860" width="9.7109375" style="169" customWidth="1"/>
    <col min="14861" max="15104" width="9.140625" style="169"/>
    <col min="15105" max="15105" width="6.28515625" style="169" customWidth="1"/>
    <col min="15106" max="15106" width="25" style="169" customWidth="1"/>
    <col min="15107" max="15107" width="31.42578125" style="169" customWidth="1"/>
    <col min="15108" max="15114" width="5.7109375" style="169" customWidth="1"/>
    <col min="15115" max="15115" width="9.5703125" style="169" customWidth="1"/>
    <col min="15116" max="15116" width="9.7109375" style="169" customWidth="1"/>
    <col min="15117" max="15360" width="9.140625" style="169"/>
    <col min="15361" max="15361" width="6.28515625" style="169" customWidth="1"/>
    <col min="15362" max="15362" width="25" style="169" customWidth="1"/>
    <col min="15363" max="15363" width="31.42578125" style="169" customWidth="1"/>
    <col min="15364" max="15370" width="5.7109375" style="169" customWidth="1"/>
    <col min="15371" max="15371" width="9.5703125" style="169" customWidth="1"/>
    <col min="15372" max="15372" width="9.7109375" style="169" customWidth="1"/>
    <col min="15373" max="15616" width="9.140625" style="169"/>
    <col min="15617" max="15617" width="6.28515625" style="169" customWidth="1"/>
    <col min="15618" max="15618" width="25" style="169" customWidth="1"/>
    <col min="15619" max="15619" width="31.42578125" style="169" customWidth="1"/>
    <col min="15620" max="15626" width="5.7109375" style="169" customWidth="1"/>
    <col min="15627" max="15627" width="9.5703125" style="169" customWidth="1"/>
    <col min="15628" max="15628" width="9.7109375" style="169" customWidth="1"/>
    <col min="15629" max="15872" width="9.140625" style="169"/>
    <col min="15873" max="15873" width="6.28515625" style="169" customWidth="1"/>
    <col min="15874" max="15874" width="25" style="169" customWidth="1"/>
    <col min="15875" max="15875" width="31.42578125" style="169" customWidth="1"/>
    <col min="15876" max="15882" width="5.7109375" style="169" customWidth="1"/>
    <col min="15883" max="15883" width="9.5703125" style="169" customWidth="1"/>
    <col min="15884" max="15884" width="9.7109375" style="169" customWidth="1"/>
    <col min="15885" max="16128" width="9.140625" style="169"/>
    <col min="16129" max="16129" width="6.28515625" style="169" customWidth="1"/>
    <col min="16130" max="16130" width="25" style="169" customWidth="1"/>
    <col min="16131" max="16131" width="31.42578125" style="169" customWidth="1"/>
    <col min="16132" max="16138" width="5.7109375" style="169" customWidth="1"/>
    <col min="16139" max="16139" width="9.5703125" style="169" customWidth="1"/>
    <col min="16140" max="16140" width="9.7109375" style="169" customWidth="1"/>
    <col min="16141" max="16384" width="9.140625" style="169"/>
  </cols>
  <sheetData>
    <row r="1" spans="1:13" ht="38.25" customHeight="1">
      <c r="A1" s="375" t="s">
        <v>227</v>
      </c>
      <c r="B1" s="375"/>
      <c r="C1" s="375"/>
      <c r="D1" s="375"/>
      <c r="E1" s="375"/>
      <c r="F1" s="375"/>
      <c r="G1" s="375"/>
      <c r="H1" s="375"/>
      <c r="I1" s="375"/>
      <c r="J1" s="375"/>
      <c r="K1" s="375"/>
      <c r="L1" s="375"/>
      <c r="M1" s="375"/>
    </row>
    <row r="2" spans="1:13" ht="38.25" customHeight="1">
      <c r="A2" s="375" t="s">
        <v>450</v>
      </c>
      <c r="B2" s="375"/>
      <c r="C2" s="376" t="s">
        <v>451</v>
      </c>
      <c r="D2" s="377"/>
      <c r="E2" s="377"/>
      <c r="F2" s="377"/>
      <c r="G2" s="377"/>
      <c r="H2" s="377"/>
      <c r="I2" s="377"/>
      <c r="J2" s="378"/>
      <c r="K2" s="379" t="s">
        <v>452</v>
      </c>
      <c r="L2" s="380"/>
      <c r="M2" s="381"/>
    </row>
    <row r="3" spans="1:13" ht="18" customHeight="1">
      <c r="D3" s="382" t="s">
        <v>228</v>
      </c>
      <c r="E3" s="382"/>
      <c r="F3" s="382"/>
      <c r="G3" s="382"/>
      <c r="H3" s="382"/>
      <c r="I3" s="382"/>
      <c r="J3" s="382"/>
      <c r="K3" s="170" t="s">
        <v>229</v>
      </c>
    </row>
    <row r="4" spans="1:13" s="174" customFormat="1" ht="24.95" customHeight="1" thickBot="1">
      <c r="A4" s="171" t="s">
        <v>230</v>
      </c>
      <c r="B4" s="172" t="s">
        <v>231</v>
      </c>
      <c r="C4" s="172" t="s">
        <v>232</v>
      </c>
      <c r="D4" s="173">
        <v>1</v>
      </c>
      <c r="E4" s="173">
        <v>2</v>
      </c>
      <c r="F4" s="173">
        <v>3</v>
      </c>
      <c r="G4" s="173">
        <v>4</v>
      </c>
      <c r="H4" s="173">
        <v>5</v>
      </c>
      <c r="I4" s="173"/>
      <c r="J4" s="173" t="s">
        <v>7</v>
      </c>
      <c r="K4" s="173" t="s">
        <v>233</v>
      </c>
      <c r="L4" s="173" t="s">
        <v>234</v>
      </c>
      <c r="M4" s="173" t="s">
        <v>235</v>
      </c>
    </row>
    <row r="5" spans="1:13" s="174" customFormat="1" ht="83.25" customHeight="1" thickBot="1">
      <c r="A5" s="175" t="s">
        <v>23</v>
      </c>
      <c r="B5" s="253" t="s">
        <v>333</v>
      </c>
      <c r="C5" s="254" t="s">
        <v>334</v>
      </c>
      <c r="D5" s="239">
        <v>0</v>
      </c>
      <c r="E5" s="239">
        <v>0</v>
      </c>
      <c r="F5" s="239">
        <v>0</v>
      </c>
      <c r="G5" s="239">
        <v>24</v>
      </c>
      <c r="H5" s="239">
        <v>42</v>
      </c>
      <c r="I5" s="176"/>
      <c r="J5" s="176">
        <f>(D5+E5+F5+G5+H5)</f>
        <v>66</v>
      </c>
      <c r="K5" s="177">
        <f>(D5*1+E5*2+F5*3+G5*4+H5*5)/J5</f>
        <v>4.6363636363636367</v>
      </c>
      <c r="L5" s="178">
        <f>K5*100/5</f>
        <v>92.727272727272734</v>
      </c>
      <c r="M5" s="240">
        <v>5</v>
      </c>
    </row>
    <row r="6" spans="1:13" s="174" customFormat="1" ht="78" customHeight="1" thickBot="1">
      <c r="A6" s="175" t="s">
        <v>24</v>
      </c>
      <c r="B6" s="255" t="s">
        <v>335</v>
      </c>
      <c r="C6" s="254" t="s">
        <v>336</v>
      </c>
      <c r="D6" s="239">
        <v>0</v>
      </c>
      <c r="E6" s="239">
        <v>0</v>
      </c>
      <c r="F6" s="239">
        <v>0</v>
      </c>
      <c r="G6" s="239">
        <v>23</v>
      </c>
      <c r="H6" s="239">
        <v>43</v>
      </c>
      <c r="I6" s="176"/>
      <c r="J6" s="176">
        <f t="shared" ref="J6:J10" si="0">(D6+E6+F6+G6+H6)</f>
        <v>66</v>
      </c>
      <c r="K6" s="177">
        <f t="shared" ref="K6:K11" si="1">(D6*1+E6*2+F6*3+G6*4+H6*5)/J6</f>
        <v>4.6515151515151514</v>
      </c>
      <c r="L6" s="178">
        <f t="shared" ref="L6:L10" si="2">K6*100/5</f>
        <v>93.030303030303031</v>
      </c>
      <c r="M6" s="240">
        <v>5</v>
      </c>
    </row>
    <row r="7" spans="1:13" s="174" customFormat="1" ht="85.5" customHeight="1" thickBot="1">
      <c r="A7" s="179" t="s">
        <v>25</v>
      </c>
      <c r="B7" s="255" t="s">
        <v>337</v>
      </c>
      <c r="C7" s="254" t="s">
        <v>338</v>
      </c>
      <c r="D7" s="239">
        <v>0</v>
      </c>
      <c r="E7" s="239">
        <v>0</v>
      </c>
      <c r="F7" s="239">
        <v>1</v>
      </c>
      <c r="G7" s="239">
        <v>22</v>
      </c>
      <c r="H7" s="239">
        <v>43</v>
      </c>
      <c r="I7" s="176"/>
      <c r="J7" s="176">
        <f t="shared" si="0"/>
        <v>66</v>
      </c>
      <c r="K7" s="177">
        <f t="shared" si="1"/>
        <v>4.6363636363636367</v>
      </c>
      <c r="L7" s="178">
        <f t="shared" si="2"/>
        <v>92.727272727272734</v>
      </c>
      <c r="M7" s="240">
        <v>5</v>
      </c>
    </row>
    <row r="8" spans="1:13" s="174" customFormat="1" ht="63.75" customHeight="1" thickBot="1">
      <c r="A8" s="175" t="s">
        <v>26</v>
      </c>
      <c r="B8" s="255" t="s">
        <v>339</v>
      </c>
      <c r="C8" s="254" t="s">
        <v>340</v>
      </c>
      <c r="D8" s="239">
        <v>0</v>
      </c>
      <c r="E8" s="239">
        <v>0</v>
      </c>
      <c r="F8" s="239">
        <v>3</v>
      </c>
      <c r="G8" s="239">
        <v>22</v>
      </c>
      <c r="H8" s="239">
        <v>41</v>
      </c>
      <c r="I8" s="176"/>
      <c r="J8" s="176">
        <f t="shared" si="0"/>
        <v>66</v>
      </c>
      <c r="K8" s="177">
        <f t="shared" si="1"/>
        <v>4.5757575757575761</v>
      </c>
      <c r="L8" s="178">
        <f t="shared" si="2"/>
        <v>91.51515151515153</v>
      </c>
      <c r="M8" s="240">
        <v>5</v>
      </c>
    </row>
    <row r="9" spans="1:13" s="174" customFormat="1" ht="65.25" customHeight="1" thickBot="1">
      <c r="A9" s="179" t="s">
        <v>169</v>
      </c>
      <c r="B9" s="255" t="s">
        <v>341</v>
      </c>
      <c r="C9" s="254" t="s">
        <v>342</v>
      </c>
      <c r="D9" s="239">
        <v>0</v>
      </c>
      <c r="E9" s="239">
        <v>1</v>
      </c>
      <c r="F9" s="239">
        <v>1</v>
      </c>
      <c r="G9" s="239">
        <v>20</v>
      </c>
      <c r="H9" s="239">
        <v>44</v>
      </c>
      <c r="I9" s="176"/>
      <c r="J9" s="176">
        <f t="shared" si="0"/>
        <v>66</v>
      </c>
      <c r="K9" s="177">
        <f t="shared" si="1"/>
        <v>4.6212121212121211</v>
      </c>
      <c r="L9" s="178">
        <f t="shared" si="2"/>
        <v>92.424242424242422</v>
      </c>
      <c r="M9" s="240">
        <v>5</v>
      </c>
    </row>
    <row r="10" spans="1:13" s="174" customFormat="1" ht="72" customHeight="1" thickBot="1">
      <c r="A10" s="179" t="s">
        <v>205</v>
      </c>
      <c r="B10" s="255" t="s">
        <v>343</v>
      </c>
      <c r="C10" s="254" t="s">
        <v>344</v>
      </c>
      <c r="D10" s="239">
        <v>1</v>
      </c>
      <c r="E10" s="239">
        <v>1</v>
      </c>
      <c r="F10" s="239">
        <v>0</v>
      </c>
      <c r="G10" s="239">
        <v>22</v>
      </c>
      <c r="H10" s="239">
        <v>42</v>
      </c>
      <c r="I10" s="176"/>
      <c r="J10" s="176">
        <f t="shared" si="0"/>
        <v>66</v>
      </c>
      <c r="K10" s="177">
        <f t="shared" si="1"/>
        <v>4.5606060606060606</v>
      </c>
      <c r="L10" s="178">
        <f t="shared" si="2"/>
        <v>91.212121212121218</v>
      </c>
      <c r="M10" s="240">
        <v>5</v>
      </c>
    </row>
    <row r="11" spans="1:13" s="174" customFormat="1" ht="39.950000000000003" customHeight="1">
      <c r="A11" s="180"/>
      <c r="B11" s="179"/>
      <c r="C11" s="179"/>
      <c r="D11" s="239"/>
      <c r="E11" s="239"/>
      <c r="F11" s="239"/>
      <c r="G11" s="239"/>
      <c r="H11" s="239"/>
      <c r="I11" s="176"/>
      <c r="J11" s="176"/>
      <c r="K11" s="177" t="e">
        <f t="shared" si="1"/>
        <v>#DIV/0!</v>
      </c>
      <c r="L11" s="178"/>
      <c r="M11" s="240"/>
    </row>
    <row r="13" spans="1:13" ht="24.6" customHeight="1">
      <c r="C13" s="181" t="s">
        <v>211</v>
      </c>
      <c r="D13" s="181" t="s">
        <v>23</v>
      </c>
      <c r="E13" s="181" t="s">
        <v>24</v>
      </c>
      <c r="F13" s="181" t="s">
        <v>25</v>
      </c>
      <c r="G13" s="181" t="s">
        <v>26</v>
      </c>
      <c r="H13" s="181" t="s">
        <v>169</v>
      </c>
      <c r="I13" s="181" t="s">
        <v>205</v>
      </c>
    </row>
    <row r="14" spans="1:13" ht="22.15" customHeight="1">
      <c r="C14" s="173" t="s">
        <v>233</v>
      </c>
      <c r="D14" s="182">
        <f t="shared" ref="D14:I14" si="3">SUMIF($A$5:$A$10,D13,$K$5:$K$11)</f>
        <v>4.6363636363636367</v>
      </c>
      <c r="E14" s="182">
        <f t="shared" si="3"/>
        <v>4.6515151515151514</v>
      </c>
      <c r="F14" s="182">
        <f t="shared" si="3"/>
        <v>4.6363636363636367</v>
      </c>
      <c r="G14" s="182">
        <f t="shared" si="3"/>
        <v>4.5757575757575761</v>
      </c>
      <c r="H14" s="182">
        <f t="shared" si="3"/>
        <v>4.6212121212121211</v>
      </c>
      <c r="I14" s="182">
        <f t="shared" si="3"/>
        <v>4.5606060606060606</v>
      </c>
    </row>
    <row r="15" spans="1:13" ht="21" customHeight="1">
      <c r="C15" s="173" t="s">
        <v>7</v>
      </c>
      <c r="D15" s="182">
        <f t="shared" ref="D15:I15" si="4">SUMIF($A$5:$A$10,D13,$M$5:$M$11)</f>
        <v>5</v>
      </c>
      <c r="E15" s="182">
        <f t="shared" si="4"/>
        <v>5</v>
      </c>
      <c r="F15" s="182">
        <f t="shared" si="4"/>
        <v>5</v>
      </c>
      <c r="G15" s="182">
        <f t="shared" si="4"/>
        <v>5</v>
      </c>
      <c r="H15" s="182">
        <f t="shared" si="4"/>
        <v>5</v>
      </c>
      <c r="I15" s="182">
        <f t="shared" si="4"/>
        <v>5</v>
      </c>
    </row>
    <row r="16" spans="1:13" ht="27.6" customHeight="1">
      <c r="C16" s="173" t="s">
        <v>234</v>
      </c>
      <c r="D16" s="183">
        <f t="shared" ref="D16:I16" si="5">D14/D15*100</f>
        <v>92.727272727272734</v>
      </c>
      <c r="E16" s="183">
        <f t="shared" si="5"/>
        <v>93.030303030303031</v>
      </c>
      <c r="F16" s="183">
        <f t="shared" si="5"/>
        <v>92.727272727272734</v>
      </c>
      <c r="G16" s="183">
        <f t="shared" si="5"/>
        <v>91.51515151515153</v>
      </c>
      <c r="H16" s="183">
        <f t="shared" si="5"/>
        <v>92.424242424242422</v>
      </c>
      <c r="I16" s="183">
        <f t="shared" si="5"/>
        <v>91.212121212121218</v>
      </c>
    </row>
    <row r="17" spans="2:9" ht="25.9" customHeight="1"/>
    <row r="18" spans="2:9" ht="27.75" customHeight="1">
      <c r="C18" s="184" t="s">
        <v>236</v>
      </c>
      <c r="D18" s="182" t="s">
        <v>23</v>
      </c>
      <c r="E18" s="182" t="s">
        <v>24</v>
      </c>
      <c r="F18" s="182" t="s">
        <v>25</v>
      </c>
      <c r="G18" s="182" t="s">
        <v>26</v>
      </c>
      <c r="H18" s="182" t="s">
        <v>169</v>
      </c>
      <c r="I18" s="182" t="s">
        <v>205</v>
      </c>
    </row>
    <row r="19" spans="2:9" ht="27.75" customHeight="1">
      <c r="B19" s="374" t="s">
        <v>237</v>
      </c>
      <c r="C19" s="185" t="s">
        <v>238</v>
      </c>
      <c r="D19" s="183">
        <f ca="1">'TOTAL CO '!E15</f>
        <v>98.260869565217391</v>
      </c>
      <c r="E19" s="183">
        <f ca="1">'TOTAL CO '!F15</f>
        <v>98.260869565217391</v>
      </c>
      <c r="F19" s="183">
        <f ca="1">'TOTAL CO '!G15</f>
        <v>98.260869565217391</v>
      </c>
      <c r="G19" s="183">
        <f ca="1">'TOTAL CO '!H15</f>
        <v>98.260869565217391</v>
      </c>
      <c r="H19" s="183">
        <f ca="1">'TOTAL CO '!I15</f>
        <v>98.260869565217391</v>
      </c>
      <c r="I19" s="183">
        <f>'TOTAL CO '!J15</f>
        <v>0</v>
      </c>
    </row>
    <row r="20" spans="2:9" ht="27.75" customHeight="1">
      <c r="B20" s="374"/>
      <c r="C20" s="186" t="s">
        <v>239</v>
      </c>
      <c r="D20" s="188">
        <f ca="1">D19*0.8</f>
        <v>78.608695652173921</v>
      </c>
      <c r="E20" s="188">
        <f t="shared" ref="E20:I20" ca="1" si="6">E19*0.8</f>
        <v>78.608695652173921</v>
      </c>
      <c r="F20" s="188">
        <f t="shared" ca="1" si="6"/>
        <v>78.608695652173921</v>
      </c>
      <c r="G20" s="188">
        <f t="shared" ca="1" si="6"/>
        <v>78.608695652173921</v>
      </c>
      <c r="H20" s="188">
        <f t="shared" ca="1" si="6"/>
        <v>78.608695652173921</v>
      </c>
      <c r="I20" s="188">
        <f t="shared" si="6"/>
        <v>0</v>
      </c>
    </row>
    <row r="21" spans="2:9" ht="27.75" customHeight="1">
      <c r="B21" s="374" t="s">
        <v>240</v>
      </c>
      <c r="C21" s="185" t="s">
        <v>241</v>
      </c>
      <c r="D21" s="183">
        <f>D16</f>
        <v>92.727272727272734</v>
      </c>
      <c r="E21" s="183">
        <f t="shared" ref="E21:I21" si="7">E16</f>
        <v>93.030303030303031</v>
      </c>
      <c r="F21" s="183">
        <f t="shared" si="7"/>
        <v>92.727272727272734</v>
      </c>
      <c r="G21" s="183">
        <f t="shared" si="7"/>
        <v>91.51515151515153</v>
      </c>
      <c r="H21" s="183">
        <f t="shared" si="7"/>
        <v>92.424242424242422</v>
      </c>
      <c r="I21" s="183">
        <f t="shared" si="7"/>
        <v>91.212121212121218</v>
      </c>
    </row>
    <row r="22" spans="2:9" ht="27.75" customHeight="1">
      <c r="B22" s="374"/>
      <c r="C22" s="186" t="s">
        <v>242</v>
      </c>
      <c r="D22" s="188">
        <f>D21*0.2</f>
        <v>18.545454545454547</v>
      </c>
      <c r="E22" s="188">
        <f t="shared" ref="E22:I22" si="8">E21*0.2</f>
        <v>18.606060606060606</v>
      </c>
      <c r="F22" s="188">
        <f t="shared" si="8"/>
        <v>18.545454545454547</v>
      </c>
      <c r="G22" s="188">
        <f t="shared" si="8"/>
        <v>18.303030303030308</v>
      </c>
      <c r="H22" s="188">
        <f t="shared" si="8"/>
        <v>18.484848484848484</v>
      </c>
      <c r="I22" s="188">
        <f t="shared" si="8"/>
        <v>18.242424242424246</v>
      </c>
    </row>
    <row r="23" spans="2:9" ht="29.25" customHeight="1">
      <c r="C23" s="187" t="s">
        <v>243</v>
      </c>
      <c r="D23" s="187">
        <f ca="1">D20+D22</f>
        <v>97.154150197628468</v>
      </c>
      <c r="E23" s="187">
        <f t="shared" ref="E23:I23" ca="1" si="9">E20+E22</f>
        <v>97.21475625823453</v>
      </c>
      <c r="F23" s="187">
        <f t="shared" ca="1" si="9"/>
        <v>97.154150197628468</v>
      </c>
      <c r="G23" s="187">
        <f t="shared" ca="1" si="9"/>
        <v>96.911725955204233</v>
      </c>
      <c r="H23" s="187">
        <f t="shared" ca="1" si="9"/>
        <v>97.093544137022405</v>
      </c>
      <c r="I23" s="187">
        <f t="shared" si="9"/>
        <v>18.242424242424246</v>
      </c>
    </row>
    <row r="26" spans="2:9">
      <c r="C26" s="185" t="s">
        <v>218</v>
      </c>
      <c r="D26" s="182" t="s">
        <v>23</v>
      </c>
      <c r="E26" s="182" t="s">
        <v>24</v>
      </c>
      <c r="F26" s="182" t="s">
        <v>25</v>
      </c>
      <c r="G26" s="182" t="s">
        <v>26</v>
      </c>
      <c r="H26" s="182" t="s">
        <v>169</v>
      </c>
      <c r="I26" s="182" t="s">
        <v>205</v>
      </c>
    </row>
    <row r="27" spans="2:9" ht="26.25">
      <c r="C27" s="235" t="s">
        <v>453</v>
      </c>
      <c r="D27" s="187">
        <f ca="1">D23</f>
        <v>97.154150197628468</v>
      </c>
      <c r="E27" s="187">
        <f t="shared" ref="E27:I27" ca="1" si="10">E23</f>
        <v>97.21475625823453</v>
      </c>
      <c r="F27" s="187">
        <f t="shared" ca="1" si="10"/>
        <v>97.154150197628468</v>
      </c>
      <c r="G27" s="187">
        <f t="shared" ca="1" si="10"/>
        <v>96.911725955204233</v>
      </c>
      <c r="H27" s="187">
        <f t="shared" ca="1" si="10"/>
        <v>97.093544137022405</v>
      </c>
      <c r="I27" s="187">
        <f t="shared" si="10"/>
        <v>18.242424242424246</v>
      </c>
    </row>
    <row r="30" spans="2:9">
      <c r="C30" s="372" t="s">
        <v>286</v>
      </c>
    </row>
    <row r="31" spans="2:9">
      <c r="C31" s="372"/>
    </row>
    <row r="33" spans="2:7" ht="25.5" customHeight="1">
      <c r="B33" s="373" t="s">
        <v>285</v>
      </c>
      <c r="C33" s="373"/>
      <c r="D33" s="373"/>
      <c r="E33" s="373"/>
      <c r="F33" s="373"/>
    </row>
    <row r="37" spans="2:7">
      <c r="G37" s="236"/>
    </row>
  </sheetData>
  <mergeCells count="9">
    <mergeCell ref="C30:C31"/>
    <mergeCell ref="B33:F33"/>
    <mergeCell ref="B21:B22"/>
    <mergeCell ref="A1:M1"/>
    <mergeCell ref="A2:B2"/>
    <mergeCell ref="C2:J2"/>
    <mergeCell ref="K2:M2"/>
    <mergeCell ref="D3:J3"/>
    <mergeCell ref="B19:B20"/>
  </mergeCells>
  <pageMargins left="0.7" right="0.7" top="0.75" bottom="0.75" header="0.3" footer="0.3"/>
  <pageSetup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published="0"/>
  <dimension ref="A1:O18"/>
  <sheetViews>
    <sheetView workbookViewId="0">
      <selection activeCell="N16" sqref="N16"/>
    </sheetView>
  </sheetViews>
  <sheetFormatPr defaultRowHeight="12.75"/>
  <cols>
    <col min="1" max="1" width="9.140625" style="169"/>
    <col min="2" max="2" width="6" style="169" bestFit="1" customWidth="1"/>
    <col min="3" max="3" width="14.140625" style="169" bestFit="1" customWidth="1"/>
    <col min="4" max="4" width="12.140625" style="169" bestFit="1" customWidth="1"/>
    <col min="5" max="5" width="20.5703125" style="169" bestFit="1" customWidth="1"/>
    <col min="6" max="6" width="20.140625" style="169" bestFit="1" customWidth="1"/>
    <col min="7" max="7" width="11" style="169" bestFit="1" customWidth="1"/>
    <col min="8" max="8" width="12.85546875" style="169" bestFit="1" customWidth="1"/>
    <col min="9" max="257" width="9.140625" style="169"/>
    <col min="258" max="258" width="6" style="169" bestFit="1" customWidth="1"/>
    <col min="259" max="259" width="14.140625" style="169" bestFit="1" customWidth="1"/>
    <col min="260" max="260" width="12.140625" style="169" bestFit="1" customWidth="1"/>
    <col min="261" max="261" width="20.5703125" style="169" bestFit="1" customWidth="1"/>
    <col min="262" max="262" width="20.140625" style="169" bestFit="1" customWidth="1"/>
    <col min="263" max="263" width="11" style="169" bestFit="1" customWidth="1"/>
    <col min="264" max="264" width="12.85546875" style="169" bestFit="1" customWidth="1"/>
    <col min="265" max="513" width="9.140625" style="169"/>
    <col min="514" max="514" width="6" style="169" bestFit="1" customWidth="1"/>
    <col min="515" max="515" width="14.140625" style="169" bestFit="1" customWidth="1"/>
    <col min="516" max="516" width="12.140625" style="169" bestFit="1" customWidth="1"/>
    <col min="517" max="517" width="20.5703125" style="169" bestFit="1" customWidth="1"/>
    <col min="518" max="518" width="20.140625" style="169" bestFit="1" customWidth="1"/>
    <col min="519" max="519" width="11" style="169" bestFit="1" customWidth="1"/>
    <col min="520" max="520" width="12.85546875" style="169" bestFit="1" customWidth="1"/>
    <col min="521" max="769" width="9.140625" style="169"/>
    <col min="770" max="770" width="6" style="169" bestFit="1" customWidth="1"/>
    <col min="771" max="771" width="14.140625" style="169" bestFit="1" customWidth="1"/>
    <col min="772" max="772" width="12.140625" style="169" bestFit="1" customWidth="1"/>
    <col min="773" max="773" width="20.5703125" style="169" bestFit="1" customWidth="1"/>
    <col min="774" max="774" width="20.140625" style="169" bestFit="1" customWidth="1"/>
    <col min="775" max="775" width="11" style="169" bestFit="1" customWidth="1"/>
    <col min="776" max="776" width="12.85546875" style="169" bestFit="1" customWidth="1"/>
    <col min="777" max="1025" width="9.140625" style="169"/>
    <col min="1026" max="1026" width="6" style="169" bestFit="1" customWidth="1"/>
    <col min="1027" max="1027" width="14.140625" style="169" bestFit="1" customWidth="1"/>
    <col min="1028" max="1028" width="12.140625" style="169" bestFit="1" customWidth="1"/>
    <col min="1029" max="1029" width="20.5703125" style="169" bestFit="1" customWidth="1"/>
    <col min="1030" max="1030" width="20.140625" style="169" bestFit="1" customWidth="1"/>
    <col min="1031" max="1031" width="11" style="169" bestFit="1" customWidth="1"/>
    <col min="1032" max="1032" width="12.85546875" style="169" bestFit="1" customWidth="1"/>
    <col min="1033" max="1281" width="9.140625" style="169"/>
    <col min="1282" max="1282" width="6" style="169" bestFit="1" customWidth="1"/>
    <col min="1283" max="1283" width="14.140625" style="169" bestFit="1" customWidth="1"/>
    <col min="1284" max="1284" width="12.140625" style="169" bestFit="1" customWidth="1"/>
    <col min="1285" max="1285" width="20.5703125" style="169" bestFit="1" customWidth="1"/>
    <col min="1286" max="1286" width="20.140625" style="169" bestFit="1" customWidth="1"/>
    <col min="1287" max="1287" width="11" style="169" bestFit="1" customWidth="1"/>
    <col min="1288" max="1288" width="12.85546875" style="169" bestFit="1" customWidth="1"/>
    <col min="1289" max="1537" width="9.140625" style="169"/>
    <col min="1538" max="1538" width="6" style="169" bestFit="1" customWidth="1"/>
    <col min="1539" max="1539" width="14.140625" style="169" bestFit="1" customWidth="1"/>
    <col min="1540" max="1540" width="12.140625" style="169" bestFit="1" customWidth="1"/>
    <col min="1541" max="1541" width="20.5703125" style="169" bestFit="1" customWidth="1"/>
    <col min="1542" max="1542" width="20.140625" style="169" bestFit="1" customWidth="1"/>
    <col min="1543" max="1543" width="11" style="169" bestFit="1" customWidth="1"/>
    <col min="1544" max="1544" width="12.85546875" style="169" bestFit="1" customWidth="1"/>
    <col min="1545" max="1793" width="9.140625" style="169"/>
    <col min="1794" max="1794" width="6" style="169" bestFit="1" customWidth="1"/>
    <col min="1795" max="1795" width="14.140625" style="169" bestFit="1" customWidth="1"/>
    <col min="1796" max="1796" width="12.140625" style="169" bestFit="1" customWidth="1"/>
    <col min="1797" max="1797" width="20.5703125" style="169" bestFit="1" customWidth="1"/>
    <col min="1798" max="1798" width="20.140625" style="169" bestFit="1" customWidth="1"/>
    <col min="1799" max="1799" width="11" style="169" bestFit="1" customWidth="1"/>
    <col min="1800" max="1800" width="12.85546875" style="169" bestFit="1" customWidth="1"/>
    <col min="1801" max="2049" width="9.140625" style="169"/>
    <col min="2050" max="2050" width="6" style="169" bestFit="1" customWidth="1"/>
    <col min="2051" max="2051" width="14.140625" style="169" bestFit="1" customWidth="1"/>
    <col min="2052" max="2052" width="12.140625" style="169" bestFit="1" customWidth="1"/>
    <col min="2053" max="2053" width="20.5703125" style="169" bestFit="1" customWidth="1"/>
    <col min="2054" max="2054" width="20.140625" style="169" bestFit="1" customWidth="1"/>
    <col min="2055" max="2055" width="11" style="169" bestFit="1" customWidth="1"/>
    <col min="2056" max="2056" width="12.85546875" style="169" bestFit="1" customWidth="1"/>
    <col min="2057" max="2305" width="9.140625" style="169"/>
    <col min="2306" max="2306" width="6" style="169" bestFit="1" customWidth="1"/>
    <col min="2307" max="2307" width="14.140625" style="169" bestFit="1" customWidth="1"/>
    <col min="2308" max="2308" width="12.140625" style="169" bestFit="1" customWidth="1"/>
    <col min="2309" max="2309" width="20.5703125" style="169" bestFit="1" customWidth="1"/>
    <col min="2310" max="2310" width="20.140625" style="169" bestFit="1" customWidth="1"/>
    <col min="2311" max="2311" width="11" style="169" bestFit="1" customWidth="1"/>
    <col min="2312" max="2312" width="12.85546875" style="169" bestFit="1" customWidth="1"/>
    <col min="2313" max="2561" width="9.140625" style="169"/>
    <col min="2562" max="2562" width="6" style="169" bestFit="1" customWidth="1"/>
    <col min="2563" max="2563" width="14.140625" style="169" bestFit="1" customWidth="1"/>
    <col min="2564" max="2564" width="12.140625" style="169" bestFit="1" customWidth="1"/>
    <col min="2565" max="2565" width="20.5703125" style="169" bestFit="1" customWidth="1"/>
    <col min="2566" max="2566" width="20.140625" style="169" bestFit="1" customWidth="1"/>
    <col min="2567" max="2567" width="11" style="169" bestFit="1" customWidth="1"/>
    <col min="2568" max="2568" width="12.85546875" style="169" bestFit="1" customWidth="1"/>
    <col min="2569" max="2817" width="9.140625" style="169"/>
    <col min="2818" max="2818" width="6" style="169" bestFit="1" customWidth="1"/>
    <col min="2819" max="2819" width="14.140625" style="169" bestFit="1" customWidth="1"/>
    <col min="2820" max="2820" width="12.140625" style="169" bestFit="1" customWidth="1"/>
    <col min="2821" max="2821" width="20.5703125" style="169" bestFit="1" customWidth="1"/>
    <col min="2822" max="2822" width="20.140625" style="169" bestFit="1" customWidth="1"/>
    <col min="2823" max="2823" width="11" style="169" bestFit="1" customWidth="1"/>
    <col min="2824" max="2824" width="12.85546875" style="169" bestFit="1" customWidth="1"/>
    <col min="2825" max="3073" width="9.140625" style="169"/>
    <col min="3074" max="3074" width="6" style="169" bestFit="1" customWidth="1"/>
    <col min="3075" max="3075" width="14.140625" style="169" bestFit="1" customWidth="1"/>
    <col min="3076" max="3076" width="12.140625" style="169" bestFit="1" customWidth="1"/>
    <col min="3077" max="3077" width="20.5703125" style="169" bestFit="1" customWidth="1"/>
    <col min="3078" max="3078" width="20.140625" style="169" bestFit="1" customWidth="1"/>
    <col min="3079" max="3079" width="11" style="169" bestFit="1" customWidth="1"/>
    <col min="3080" max="3080" width="12.85546875" style="169" bestFit="1" customWidth="1"/>
    <col min="3081" max="3329" width="9.140625" style="169"/>
    <col min="3330" max="3330" width="6" style="169" bestFit="1" customWidth="1"/>
    <col min="3331" max="3331" width="14.140625" style="169" bestFit="1" customWidth="1"/>
    <col min="3332" max="3332" width="12.140625" style="169" bestFit="1" customWidth="1"/>
    <col min="3333" max="3333" width="20.5703125" style="169" bestFit="1" customWidth="1"/>
    <col min="3334" max="3334" width="20.140625" style="169" bestFit="1" customWidth="1"/>
    <col min="3335" max="3335" width="11" style="169" bestFit="1" customWidth="1"/>
    <col min="3336" max="3336" width="12.85546875" style="169" bestFit="1" customWidth="1"/>
    <col min="3337" max="3585" width="9.140625" style="169"/>
    <col min="3586" max="3586" width="6" style="169" bestFit="1" customWidth="1"/>
    <col min="3587" max="3587" width="14.140625" style="169" bestFit="1" customWidth="1"/>
    <col min="3588" max="3588" width="12.140625" style="169" bestFit="1" customWidth="1"/>
    <col min="3589" max="3589" width="20.5703125" style="169" bestFit="1" customWidth="1"/>
    <col min="3590" max="3590" width="20.140625" style="169" bestFit="1" customWidth="1"/>
    <col min="3591" max="3591" width="11" style="169" bestFit="1" customWidth="1"/>
    <col min="3592" max="3592" width="12.85546875" style="169" bestFit="1" customWidth="1"/>
    <col min="3593" max="3841" width="9.140625" style="169"/>
    <col min="3842" max="3842" width="6" style="169" bestFit="1" customWidth="1"/>
    <col min="3843" max="3843" width="14.140625" style="169" bestFit="1" customWidth="1"/>
    <col min="3844" max="3844" width="12.140625" style="169" bestFit="1" customWidth="1"/>
    <col min="3845" max="3845" width="20.5703125" style="169" bestFit="1" customWidth="1"/>
    <col min="3846" max="3846" width="20.140625" style="169" bestFit="1" customWidth="1"/>
    <col min="3847" max="3847" width="11" style="169" bestFit="1" customWidth="1"/>
    <col min="3848" max="3848" width="12.85546875" style="169" bestFit="1" customWidth="1"/>
    <col min="3849" max="4097" width="9.140625" style="169"/>
    <col min="4098" max="4098" width="6" style="169" bestFit="1" customWidth="1"/>
    <col min="4099" max="4099" width="14.140625" style="169" bestFit="1" customWidth="1"/>
    <col min="4100" max="4100" width="12.140625" style="169" bestFit="1" customWidth="1"/>
    <col min="4101" max="4101" width="20.5703125" style="169" bestFit="1" customWidth="1"/>
    <col min="4102" max="4102" width="20.140625" style="169" bestFit="1" customWidth="1"/>
    <col min="4103" max="4103" width="11" style="169" bestFit="1" customWidth="1"/>
    <col min="4104" max="4104" width="12.85546875" style="169" bestFit="1" customWidth="1"/>
    <col min="4105" max="4353" width="9.140625" style="169"/>
    <col min="4354" max="4354" width="6" style="169" bestFit="1" customWidth="1"/>
    <col min="4355" max="4355" width="14.140625" style="169" bestFit="1" customWidth="1"/>
    <col min="4356" max="4356" width="12.140625" style="169" bestFit="1" customWidth="1"/>
    <col min="4357" max="4357" width="20.5703125" style="169" bestFit="1" customWidth="1"/>
    <col min="4358" max="4358" width="20.140625" style="169" bestFit="1" customWidth="1"/>
    <col min="4359" max="4359" width="11" style="169" bestFit="1" customWidth="1"/>
    <col min="4360" max="4360" width="12.85546875" style="169" bestFit="1" customWidth="1"/>
    <col min="4361" max="4609" width="9.140625" style="169"/>
    <col min="4610" max="4610" width="6" style="169" bestFit="1" customWidth="1"/>
    <col min="4611" max="4611" width="14.140625" style="169" bestFit="1" customWidth="1"/>
    <col min="4612" max="4612" width="12.140625" style="169" bestFit="1" customWidth="1"/>
    <col min="4613" max="4613" width="20.5703125" style="169" bestFit="1" customWidth="1"/>
    <col min="4614" max="4614" width="20.140625" style="169" bestFit="1" customWidth="1"/>
    <col min="4615" max="4615" width="11" style="169" bestFit="1" customWidth="1"/>
    <col min="4616" max="4616" width="12.85546875" style="169" bestFit="1" customWidth="1"/>
    <col min="4617" max="4865" width="9.140625" style="169"/>
    <col min="4866" max="4866" width="6" style="169" bestFit="1" customWidth="1"/>
    <col min="4867" max="4867" width="14.140625" style="169" bestFit="1" customWidth="1"/>
    <col min="4868" max="4868" width="12.140625" style="169" bestFit="1" customWidth="1"/>
    <col min="4869" max="4869" width="20.5703125" style="169" bestFit="1" customWidth="1"/>
    <col min="4870" max="4870" width="20.140625" style="169" bestFit="1" customWidth="1"/>
    <col min="4871" max="4871" width="11" style="169" bestFit="1" customWidth="1"/>
    <col min="4872" max="4872" width="12.85546875" style="169" bestFit="1" customWidth="1"/>
    <col min="4873" max="5121" width="9.140625" style="169"/>
    <col min="5122" max="5122" width="6" style="169" bestFit="1" customWidth="1"/>
    <col min="5123" max="5123" width="14.140625" style="169" bestFit="1" customWidth="1"/>
    <col min="5124" max="5124" width="12.140625" style="169" bestFit="1" customWidth="1"/>
    <col min="5125" max="5125" width="20.5703125" style="169" bestFit="1" customWidth="1"/>
    <col min="5126" max="5126" width="20.140625" style="169" bestFit="1" customWidth="1"/>
    <col min="5127" max="5127" width="11" style="169" bestFit="1" customWidth="1"/>
    <col min="5128" max="5128" width="12.85546875" style="169" bestFit="1" customWidth="1"/>
    <col min="5129" max="5377" width="9.140625" style="169"/>
    <col min="5378" max="5378" width="6" style="169" bestFit="1" customWidth="1"/>
    <col min="5379" max="5379" width="14.140625" style="169" bestFit="1" customWidth="1"/>
    <col min="5380" max="5380" width="12.140625" style="169" bestFit="1" customWidth="1"/>
    <col min="5381" max="5381" width="20.5703125" style="169" bestFit="1" customWidth="1"/>
    <col min="5382" max="5382" width="20.140625" style="169" bestFit="1" customWidth="1"/>
    <col min="5383" max="5383" width="11" style="169" bestFit="1" customWidth="1"/>
    <col min="5384" max="5384" width="12.85546875" style="169" bestFit="1" customWidth="1"/>
    <col min="5385" max="5633" width="9.140625" style="169"/>
    <col min="5634" max="5634" width="6" style="169" bestFit="1" customWidth="1"/>
    <col min="5635" max="5635" width="14.140625" style="169" bestFit="1" customWidth="1"/>
    <col min="5636" max="5636" width="12.140625" style="169" bestFit="1" customWidth="1"/>
    <col min="5637" max="5637" width="20.5703125" style="169" bestFit="1" customWidth="1"/>
    <col min="5638" max="5638" width="20.140625" style="169" bestFit="1" customWidth="1"/>
    <col min="5639" max="5639" width="11" style="169" bestFit="1" customWidth="1"/>
    <col min="5640" max="5640" width="12.85546875" style="169" bestFit="1" customWidth="1"/>
    <col min="5641" max="5889" width="9.140625" style="169"/>
    <col min="5890" max="5890" width="6" style="169" bestFit="1" customWidth="1"/>
    <col min="5891" max="5891" width="14.140625" style="169" bestFit="1" customWidth="1"/>
    <col min="5892" max="5892" width="12.140625" style="169" bestFit="1" customWidth="1"/>
    <col min="5893" max="5893" width="20.5703125" style="169" bestFit="1" customWidth="1"/>
    <col min="5894" max="5894" width="20.140625" style="169" bestFit="1" customWidth="1"/>
    <col min="5895" max="5895" width="11" style="169" bestFit="1" customWidth="1"/>
    <col min="5896" max="5896" width="12.85546875" style="169" bestFit="1" customWidth="1"/>
    <col min="5897" max="6145" width="9.140625" style="169"/>
    <col min="6146" max="6146" width="6" style="169" bestFit="1" customWidth="1"/>
    <col min="6147" max="6147" width="14.140625" style="169" bestFit="1" customWidth="1"/>
    <col min="6148" max="6148" width="12.140625" style="169" bestFit="1" customWidth="1"/>
    <col min="6149" max="6149" width="20.5703125" style="169" bestFit="1" customWidth="1"/>
    <col min="6150" max="6150" width="20.140625" style="169" bestFit="1" customWidth="1"/>
    <col min="6151" max="6151" width="11" style="169" bestFit="1" customWidth="1"/>
    <col min="6152" max="6152" width="12.85546875" style="169" bestFit="1" customWidth="1"/>
    <col min="6153" max="6401" width="9.140625" style="169"/>
    <col min="6402" max="6402" width="6" style="169" bestFit="1" customWidth="1"/>
    <col min="6403" max="6403" width="14.140625" style="169" bestFit="1" customWidth="1"/>
    <col min="6404" max="6404" width="12.140625" style="169" bestFit="1" customWidth="1"/>
    <col min="6405" max="6405" width="20.5703125" style="169" bestFit="1" customWidth="1"/>
    <col min="6406" max="6406" width="20.140625" style="169" bestFit="1" customWidth="1"/>
    <col min="6407" max="6407" width="11" style="169" bestFit="1" customWidth="1"/>
    <col min="6408" max="6408" width="12.85546875" style="169" bestFit="1" customWidth="1"/>
    <col min="6409" max="6657" width="9.140625" style="169"/>
    <col min="6658" max="6658" width="6" style="169" bestFit="1" customWidth="1"/>
    <col min="6659" max="6659" width="14.140625" style="169" bestFit="1" customWidth="1"/>
    <col min="6660" max="6660" width="12.140625" style="169" bestFit="1" customWidth="1"/>
    <col min="6661" max="6661" width="20.5703125" style="169" bestFit="1" customWidth="1"/>
    <col min="6662" max="6662" width="20.140625" style="169" bestFit="1" customWidth="1"/>
    <col min="6663" max="6663" width="11" style="169" bestFit="1" customWidth="1"/>
    <col min="6664" max="6664" width="12.85546875" style="169" bestFit="1" customWidth="1"/>
    <col min="6665" max="6913" width="9.140625" style="169"/>
    <col min="6914" max="6914" width="6" style="169" bestFit="1" customWidth="1"/>
    <col min="6915" max="6915" width="14.140625" style="169" bestFit="1" customWidth="1"/>
    <col min="6916" max="6916" width="12.140625" style="169" bestFit="1" customWidth="1"/>
    <col min="6917" max="6917" width="20.5703125" style="169" bestFit="1" customWidth="1"/>
    <col min="6918" max="6918" width="20.140625" style="169" bestFit="1" customWidth="1"/>
    <col min="6919" max="6919" width="11" style="169" bestFit="1" customWidth="1"/>
    <col min="6920" max="6920" width="12.85546875" style="169" bestFit="1" customWidth="1"/>
    <col min="6921" max="7169" width="9.140625" style="169"/>
    <col min="7170" max="7170" width="6" style="169" bestFit="1" customWidth="1"/>
    <col min="7171" max="7171" width="14.140625" style="169" bestFit="1" customWidth="1"/>
    <col min="7172" max="7172" width="12.140625" style="169" bestFit="1" customWidth="1"/>
    <col min="7173" max="7173" width="20.5703125" style="169" bestFit="1" customWidth="1"/>
    <col min="7174" max="7174" width="20.140625" style="169" bestFit="1" customWidth="1"/>
    <col min="7175" max="7175" width="11" style="169" bestFit="1" customWidth="1"/>
    <col min="7176" max="7176" width="12.85546875" style="169" bestFit="1" customWidth="1"/>
    <col min="7177" max="7425" width="9.140625" style="169"/>
    <col min="7426" max="7426" width="6" style="169" bestFit="1" customWidth="1"/>
    <col min="7427" max="7427" width="14.140625" style="169" bestFit="1" customWidth="1"/>
    <col min="7428" max="7428" width="12.140625" style="169" bestFit="1" customWidth="1"/>
    <col min="7429" max="7429" width="20.5703125" style="169" bestFit="1" customWidth="1"/>
    <col min="7430" max="7430" width="20.140625" style="169" bestFit="1" customWidth="1"/>
    <col min="7431" max="7431" width="11" style="169" bestFit="1" customWidth="1"/>
    <col min="7432" max="7432" width="12.85546875" style="169" bestFit="1" customWidth="1"/>
    <col min="7433" max="7681" width="9.140625" style="169"/>
    <col min="7682" max="7682" width="6" style="169" bestFit="1" customWidth="1"/>
    <col min="7683" max="7683" width="14.140625" style="169" bestFit="1" customWidth="1"/>
    <col min="7684" max="7684" width="12.140625" style="169" bestFit="1" customWidth="1"/>
    <col min="7685" max="7685" width="20.5703125" style="169" bestFit="1" customWidth="1"/>
    <col min="7686" max="7686" width="20.140625" style="169" bestFit="1" customWidth="1"/>
    <col min="7687" max="7687" width="11" style="169" bestFit="1" customWidth="1"/>
    <col min="7688" max="7688" width="12.85546875" style="169" bestFit="1" customWidth="1"/>
    <col min="7689" max="7937" width="9.140625" style="169"/>
    <col min="7938" max="7938" width="6" style="169" bestFit="1" customWidth="1"/>
    <col min="7939" max="7939" width="14.140625" style="169" bestFit="1" customWidth="1"/>
    <col min="7940" max="7940" width="12.140625" style="169" bestFit="1" customWidth="1"/>
    <col min="7941" max="7941" width="20.5703125" style="169" bestFit="1" customWidth="1"/>
    <col min="7942" max="7942" width="20.140625" style="169" bestFit="1" customWidth="1"/>
    <col min="7943" max="7943" width="11" style="169" bestFit="1" customWidth="1"/>
    <col min="7944" max="7944" width="12.85546875" style="169" bestFit="1" customWidth="1"/>
    <col min="7945" max="8193" width="9.140625" style="169"/>
    <col min="8194" max="8194" width="6" style="169" bestFit="1" customWidth="1"/>
    <col min="8195" max="8195" width="14.140625" style="169" bestFit="1" customWidth="1"/>
    <col min="8196" max="8196" width="12.140625" style="169" bestFit="1" customWidth="1"/>
    <col min="8197" max="8197" width="20.5703125" style="169" bestFit="1" customWidth="1"/>
    <col min="8198" max="8198" width="20.140625" style="169" bestFit="1" customWidth="1"/>
    <col min="8199" max="8199" width="11" style="169" bestFit="1" customWidth="1"/>
    <col min="8200" max="8200" width="12.85546875" style="169" bestFit="1" customWidth="1"/>
    <col min="8201" max="8449" width="9.140625" style="169"/>
    <col min="8450" max="8450" width="6" style="169" bestFit="1" customWidth="1"/>
    <col min="8451" max="8451" width="14.140625" style="169" bestFit="1" customWidth="1"/>
    <col min="8452" max="8452" width="12.140625" style="169" bestFit="1" customWidth="1"/>
    <col min="8453" max="8453" width="20.5703125" style="169" bestFit="1" customWidth="1"/>
    <col min="8454" max="8454" width="20.140625" style="169" bestFit="1" customWidth="1"/>
    <col min="8455" max="8455" width="11" style="169" bestFit="1" customWidth="1"/>
    <col min="8456" max="8456" width="12.85546875" style="169" bestFit="1" customWidth="1"/>
    <col min="8457" max="8705" width="9.140625" style="169"/>
    <col min="8706" max="8706" width="6" style="169" bestFit="1" customWidth="1"/>
    <col min="8707" max="8707" width="14.140625" style="169" bestFit="1" customWidth="1"/>
    <col min="8708" max="8708" width="12.140625" style="169" bestFit="1" customWidth="1"/>
    <col min="8709" max="8709" width="20.5703125" style="169" bestFit="1" customWidth="1"/>
    <col min="8710" max="8710" width="20.140625" style="169" bestFit="1" customWidth="1"/>
    <col min="8711" max="8711" width="11" style="169" bestFit="1" customWidth="1"/>
    <col min="8712" max="8712" width="12.85546875" style="169" bestFit="1" customWidth="1"/>
    <col min="8713" max="8961" width="9.140625" style="169"/>
    <col min="8962" max="8962" width="6" style="169" bestFit="1" customWidth="1"/>
    <col min="8963" max="8963" width="14.140625" style="169" bestFit="1" customWidth="1"/>
    <col min="8964" max="8964" width="12.140625" style="169" bestFit="1" customWidth="1"/>
    <col min="8965" max="8965" width="20.5703125" style="169" bestFit="1" customWidth="1"/>
    <col min="8966" max="8966" width="20.140625" style="169" bestFit="1" customWidth="1"/>
    <col min="8967" max="8967" width="11" style="169" bestFit="1" customWidth="1"/>
    <col min="8968" max="8968" width="12.85546875" style="169" bestFit="1" customWidth="1"/>
    <col min="8969" max="9217" width="9.140625" style="169"/>
    <col min="9218" max="9218" width="6" style="169" bestFit="1" customWidth="1"/>
    <col min="9219" max="9219" width="14.140625" style="169" bestFit="1" customWidth="1"/>
    <col min="9220" max="9220" width="12.140625" style="169" bestFit="1" customWidth="1"/>
    <col min="9221" max="9221" width="20.5703125" style="169" bestFit="1" customWidth="1"/>
    <col min="9222" max="9222" width="20.140625" style="169" bestFit="1" customWidth="1"/>
    <col min="9223" max="9223" width="11" style="169" bestFit="1" customWidth="1"/>
    <col min="9224" max="9224" width="12.85546875" style="169" bestFit="1" customWidth="1"/>
    <col min="9225" max="9473" width="9.140625" style="169"/>
    <col min="9474" max="9474" width="6" style="169" bestFit="1" customWidth="1"/>
    <col min="9475" max="9475" width="14.140625" style="169" bestFit="1" customWidth="1"/>
    <col min="9476" max="9476" width="12.140625" style="169" bestFit="1" customWidth="1"/>
    <col min="9477" max="9477" width="20.5703125" style="169" bestFit="1" customWidth="1"/>
    <col min="9478" max="9478" width="20.140625" style="169" bestFit="1" customWidth="1"/>
    <col min="9479" max="9479" width="11" style="169" bestFit="1" customWidth="1"/>
    <col min="9480" max="9480" width="12.85546875" style="169" bestFit="1" customWidth="1"/>
    <col min="9481" max="9729" width="9.140625" style="169"/>
    <col min="9730" max="9730" width="6" style="169" bestFit="1" customWidth="1"/>
    <col min="9731" max="9731" width="14.140625" style="169" bestFit="1" customWidth="1"/>
    <col min="9732" max="9732" width="12.140625" style="169" bestFit="1" customWidth="1"/>
    <col min="9733" max="9733" width="20.5703125" style="169" bestFit="1" customWidth="1"/>
    <col min="9734" max="9734" width="20.140625" style="169" bestFit="1" customWidth="1"/>
    <col min="9735" max="9735" width="11" style="169" bestFit="1" customWidth="1"/>
    <col min="9736" max="9736" width="12.85546875" style="169" bestFit="1" customWidth="1"/>
    <col min="9737" max="9985" width="9.140625" style="169"/>
    <col min="9986" max="9986" width="6" style="169" bestFit="1" customWidth="1"/>
    <col min="9987" max="9987" width="14.140625" style="169" bestFit="1" customWidth="1"/>
    <col min="9988" max="9988" width="12.140625" style="169" bestFit="1" customWidth="1"/>
    <col min="9989" max="9989" width="20.5703125" style="169" bestFit="1" customWidth="1"/>
    <col min="9990" max="9990" width="20.140625" style="169" bestFit="1" customWidth="1"/>
    <col min="9991" max="9991" width="11" style="169" bestFit="1" customWidth="1"/>
    <col min="9992" max="9992" width="12.85546875" style="169" bestFit="1" customWidth="1"/>
    <col min="9993" max="10241" width="9.140625" style="169"/>
    <col min="10242" max="10242" width="6" style="169" bestFit="1" customWidth="1"/>
    <col min="10243" max="10243" width="14.140625" style="169" bestFit="1" customWidth="1"/>
    <col min="10244" max="10244" width="12.140625" style="169" bestFit="1" customWidth="1"/>
    <col min="10245" max="10245" width="20.5703125" style="169" bestFit="1" customWidth="1"/>
    <col min="10246" max="10246" width="20.140625" style="169" bestFit="1" customWidth="1"/>
    <col min="10247" max="10247" width="11" style="169" bestFit="1" customWidth="1"/>
    <col min="10248" max="10248" width="12.85546875" style="169" bestFit="1" customWidth="1"/>
    <col min="10249" max="10497" width="9.140625" style="169"/>
    <col min="10498" max="10498" width="6" style="169" bestFit="1" customWidth="1"/>
    <col min="10499" max="10499" width="14.140625" style="169" bestFit="1" customWidth="1"/>
    <col min="10500" max="10500" width="12.140625" style="169" bestFit="1" customWidth="1"/>
    <col min="10501" max="10501" width="20.5703125" style="169" bestFit="1" customWidth="1"/>
    <col min="10502" max="10502" width="20.140625" style="169" bestFit="1" customWidth="1"/>
    <col min="10503" max="10503" width="11" style="169" bestFit="1" customWidth="1"/>
    <col min="10504" max="10504" width="12.85546875" style="169" bestFit="1" customWidth="1"/>
    <col min="10505" max="10753" width="9.140625" style="169"/>
    <col min="10754" max="10754" width="6" style="169" bestFit="1" customWidth="1"/>
    <col min="10755" max="10755" width="14.140625" style="169" bestFit="1" customWidth="1"/>
    <col min="10756" max="10756" width="12.140625" style="169" bestFit="1" customWidth="1"/>
    <col min="10757" max="10757" width="20.5703125" style="169" bestFit="1" customWidth="1"/>
    <col min="10758" max="10758" width="20.140625" style="169" bestFit="1" customWidth="1"/>
    <col min="10759" max="10759" width="11" style="169" bestFit="1" customWidth="1"/>
    <col min="10760" max="10760" width="12.85546875" style="169" bestFit="1" customWidth="1"/>
    <col min="10761" max="11009" width="9.140625" style="169"/>
    <col min="11010" max="11010" width="6" style="169" bestFit="1" customWidth="1"/>
    <col min="11011" max="11011" width="14.140625" style="169" bestFit="1" customWidth="1"/>
    <col min="11012" max="11012" width="12.140625" style="169" bestFit="1" customWidth="1"/>
    <col min="11013" max="11013" width="20.5703125" style="169" bestFit="1" customWidth="1"/>
    <col min="11014" max="11014" width="20.140625" style="169" bestFit="1" customWidth="1"/>
    <col min="11015" max="11015" width="11" style="169" bestFit="1" customWidth="1"/>
    <col min="11016" max="11016" width="12.85546875" style="169" bestFit="1" customWidth="1"/>
    <col min="11017" max="11265" width="9.140625" style="169"/>
    <col min="11266" max="11266" width="6" style="169" bestFit="1" customWidth="1"/>
    <col min="11267" max="11267" width="14.140625" style="169" bestFit="1" customWidth="1"/>
    <col min="11268" max="11268" width="12.140625" style="169" bestFit="1" customWidth="1"/>
    <col min="11269" max="11269" width="20.5703125" style="169" bestFit="1" customWidth="1"/>
    <col min="11270" max="11270" width="20.140625" style="169" bestFit="1" customWidth="1"/>
    <col min="11271" max="11271" width="11" style="169" bestFit="1" customWidth="1"/>
    <col min="11272" max="11272" width="12.85546875" style="169" bestFit="1" customWidth="1"/>
    <col min="11273" max="11521" width="9.140625" style="169"/>
    <col min="11522" max="11522" width="6" style="169" bestFit="1" customWidth="1"/>
    <col min="11523" max="11523" width="14.140625" style="169" bestFit="1" customWidth="1"/>
    <col min="11524" max="11524" width="12.140625" style="169" bestFit="1" customWidth="1"/>
    <col min="11525" max="11525" width="20.5703125" style="169" bestFit="1" customWidth="1"/>
    <col min="11526" max="11526" width="20.140625" style="169" bestFit="1" customWidth="1"/>
    <col min="11527" max="11527" width="11" style="169" bestFit="1" customWidth="1"/>
    <col min="11528" max="11528" width="12.85546875" style="169" bestFit="1" customWidth="1"/>
    <col min="11529" max="11777" width="9.140625" style="169"/>
    <col min="11778" max="11778" width="6" style="169" bestFit="1" customWidth="1"/>
    <col min="11779" max="11779" width="14.140625" style="169" bestFit="1" customWidth="1"/>
    <col min="11780" max="11780" width="12.140625" style="169" bestFit="1" customWidth="1"/>
    <col min="11781" max="11781" width="20.5703125" style="169" bestFit="1" customWidth="1"/>
    <col min="11782" max="11782" width="20.140625" style="169" bestFit="1" customWidth="1"/>
    <col min="11783" max="11783" width="11" style="169" bestFit="1" customWidth="1"/>
    <col min="11784" max="11784" width="12.85546875" style="169" bestFit="1" customWidth="1"/>
    <col min="11785" max="12033" width="9.140625" style="169"/>
    <col min="12034" max="12034" width="6" style="169" bestFit="1" customWidth="1"/>
    <col min="12035" max="12035" width="14.140625" style="169" bestFit="1" customWidth="1"/>
    <col min="12036" max="12036" width="12.140625" style="169" bestFit="1" customWidth="1"/>
    <col min="12037" max="12037" width="20.5703125" style="169" bestFit="1" customWidth="1"/>
    <col min="12038" max="12038" width="20.140625" style="169" bestFit="1" customWidth="1"/>
    <col min="12039" max="12039" width="11" style="169" bestFit="1" customWidth="1"/>
    <col min="12040" max="12040" width="12.85546875" style="169" bestFit="1" customWidth="1"/>
    <col min="12041" max="12289" width="9.140625" style="169"/>
    <col min="12290" max="12290" width="6" style="169" bestFit="1" customWidth="1"/>
    <col min="12291" max="12291" width="14.140625" style="169" bestFit="1" customWidth="1"/>
    <col min="12292" max="12292" width="12.140625" style="169" bestFit="1" customWidth="1"/>
    <col min="12293" max="12293" width="20.5703125" style="169" bestFit="1" customWidth="1"/>
    <col min="12294" max="12294" width="20.140625" style="169" bestFit="1" customWidth="1"/>
    <col min="12295" max="12295" width="11" style="169" bestFit="1" customWidth="1"/>
    <col min="12296" max="12296" width="12.85546875" style="169" bestFit="1" customWidth="1"/>
    <col min="12297" max="12545" width="9.140625" style="169"/>
    <col min="12546" max="12546" width="6" style="169" bestFit="1" customWidth="1"/>
    <col min="12547" max="12547" width="14.140625" style="169" bestFit="1" customWidth="1"/>
    <col min="12548" max="12548" width="12.140625" style="169" bestFit="1" customWidth="1"/>
    <col min="12549" max="12549" width="20.5703125" style="169" bestFit="1" customWidth="1"/>
    <col min="12550" max="12550" width="20.140625" style="169" bestFit="1" customWidth="1"/>
    <col min="12551" max="12551" width="11" style="169" bestFit="1" customWidth="1"/>
    <col min="12552" max="12552" width="12.85546875" style="169" bestFit="1" customWidth="1"/>
    <col min="12553" max="12801" width="9.140625" style="169"/>
    <col min="12802" max="12802" width="6" style="169" bestFit="1" customWidth="1"/>
    <col min="12803" max="12803" width="14.140625" style="169" bestFit="1" customWidth="1"/>
    <col min="12804" max="12804" width="12.140625" style="169" bestFit="1" customWidth="1"/>
    <col min="12805" max="12805" width="20.5703125" style="169" bestFit="1" customWidth="1"/>
    <col min="12806" max="12806" width="20.140625" style="169" bestFit="1" customWidth="1"/>
    <col min="12807" max="12807" width="11" style="169" bestFit="1" customWidth="1"/>
    <col min="12808" max="12808" width="12.85546875" style="169" bestFit="1" customWidth="1"/>
    <col min="12809" max="13057" width="9.140625" style="169"/>
    <col min="13058" max="13058" width="6" style="169" bestFit="1" customWidth="1"/>
    <col min="13059" max="13059" width="14.140625" style="169" bestFit="1" customWidth="1"/>
    <col min="13060" max="13060" width="12.140625" style="169" bestFit="1" customWidth="1"/>
    <col min="13061" max="13061" width="20.5703125" style="169" bestFit="1" customWidth="1"/>
    <col min="13062" max="13062" width="20.140625" style="169" bestFit="1" customWidth="1"/>
    <col min="13063" max="13063" width="11" style="169" bestFit="1" customWidth="1"/>
    <col min="13064" max="13064" width="12.85546875" style="169" bestFit="1" customWidth="1"/>
    <col min="13065" max="13313" width="9.140625" style="169"/>
    <col min="13314" max="13314" width="6" style="169" bestFit="1" customWidth="1"/>
    <col min="13315" max="13315" width="14.140625" style="169" bestFit="1" customWidth="1"/>
    <col min="13316" max="13316" width="12.140625" style="169" bestFit="1" customWidth="1"/>
    <col min="13317" max="13317" width="20.5703125" style="169" bestFit="1" customWidth="1"/>
    <col min="13318" max="13318" width="20.140625" style="169" bestFit="1" customWidth="1"/>
    <col min="13319" max="13319" width="11" style="169" bestFit="1" customWidth="1"/>
    <col min="13320" max="13320" width="12.85546875" style="169" bestFit="1" customWidth="1"/>
    <col min="13321" max="13569" width="9.140625" style="169"/>
    <col min="13570" max="13570" width="6" style="169" bestFit="1" customWidth="1"/>
    <col min="13571" max="13571" width="14.140625" style="169" bestFit="1" customWidth="1"/>
    <col min="13572" max="13572" width="12.140625" style="169" bestFit="1" customWidth="1"/>
    <col min="13573" max="13573" width="20.5703125" style="169" bestFit="1" customWidth="1"/>
    <col min="13574" max="13574" width="20.140625" style="169" bestFit="1" customWidth="1"/>
    <col min="13575" max="13575" width="11" style="169" bestFit="1" customWidth="1"/>
    <col min="13576" max="13576" width="12.85546875" style="169" bestFit="1" customWidth="1"/>
    <col min="13577" max="13825" width="9.140625" style="169"/>
    <col min="13826" max="13826" width="6" style="169" bestFit="1" customWidth="1"/>
    <col min="13827" max="13827" width="14.140625" style="169" bestFit="1" customWidth="1"/>
    <col min="13828" max="13828" width="12.140625" style="169" bestFit="1" customWidth="1"/>
    <col min="13829" max="13829" width="20.5703125" style="169" bestFit="1" customWidth="1"/>
    <col min="13830" max="13830" width="20.140625" style="169" bestFit="1" customWidth="1"/>
    <col min="13831" max="13831" width="11" style="169" bestFit="1" customWidth="1"/>
    <col min="13832" max="13832" width="12.85546875" style="169" bestFit="1" customWidth="1"/>
    <col min="13833" max="14081" width="9.140625" style="169"/>
    <col min="14082" max="14082" width="6" style="169" bestFit="1" customWidth="1"/>
    <col min="14083" max="14083" width="14.140625" style="169" bestFit="1" customWidth="1"/>
    <col min="14084" max="14084" width="12.140625" style="169" bestFit="1" customWidth="1"/>
    <col min="14085" max="14085" width="20.5703125" style="169" bestFit="1" customWidth="1"/>
    <col min="14086" max="14086" width="20.140625" style="169" bestFit="1" customWidth="1"/>
    <col min="14087" max="14087" width="11" style="169" bestFit="1" customWidth="1"/>
    <col min="14088" max="14088" width="12.85546875" style="169" bestFit="1" customWidth="1"/>
    <col min="14089" max="14337" width="9.140625" style="169"/>
    <col min="14338" max="14338" width="6" style="169" bestFit="1" customWidth="1"/>
    <col min="14339" max="14339" width="14.140625" style="169" bestFit="1" customWidth="1"/>
    <col min="14340" max="14340" width="12.140625" style="169" bestFit="1" customWidth="1"/>
    <col min="14341" max="14341" width="20.5703125" style="169" bestFit="1" customWidth="1"/>
    <col min="14342" max="14342" width="20.140625" style="169" bestFit="1" customWidth="1"/>
    <col min="14343" max="14343" width="11" style="169" bestFit="1" customWidth="1"/>
    <col min="14344" max="14344" width="12.85546875" style="169" bestFit="1" customWidth="1"/>
    <col min="14345" max="14593" width="9.140625" style="169"/>
    <col min="14594" max="14594" width="6" style="169" bestFit="1" customWidth="1"/>
    <col min="14595" max="14595" width="14.140625" style="169" bestFit="1" customWidth="1"/>
    <col min="14596" max="14596" width="12.140625" style="169" bestFit="1" customWidth="1"/>
    <col min="14597" max="14597" width="20.5703125" style="169" bestFit="1" customWidth="1"/>
    <col min="14598" max="14598" width="20.140625" style="169" bestFit="1" customWidth="1"/>
    <col min="14599" max="14599" width="11" style="169" bestFit="1" customWidth="1"/>
    <col min="14600" max="14600" width="12.85546875" style="169" bestFit="1" customWidth="1"/>
    <col min="14601" max="14849" width="9.140625" style="169"/>
    <col min="14850" max="14850" width="6" style="169" bestFit="1" customWidth="1"/>
    <col min="14851" max="14851" width="14.140625" style="169" bestFit="1" customWidth="1"/>
    <col min="14852" max="14852" width="12.140625" style="169" bestFit="1" customWidth="1"/>
    <col min="14853" max="14853" width="20.5703125" style="169" bestFit="1" customWidth="1"/>
    <col min="14854" max="14854" width="20.140625" style="169" bestFit="1" customWidth="1"/>
    <col min="14855" max="14855" width="11" style="169" bestFit="1" customWidth="1"/>
    <col min="14856" max="14856" width="12.85546875" style="169" bestFit="1" customWidth="1"/>
    <col min="14857" max="15105" width="9.140625" style="169"/>
    <col min="15106" max="15106" width="6" style="169" bestFit="1" customWidth="1"/>
    <col min="15107" max="15107" width="14.140625" style="169" bestFit="1" customWidth="1"/>
    <col min="15108" max="15108" width="12.140625" style="169" bestFit="1" customWidth="1"/>
    <col min="15109" max="15109" width="20.5703125" style="169" bestFit="1" customWidth="1"/>
    <col min="15110" max="15110" width="20.140625" style="169" bestFit="1" customWidth="1"/>
    <col min="15111" max="15111" width="11" style="169" bestFit="1" customWidth="1"/>
    <col min="15112" max="15112" width="12.85546875" style="169" bestFit="1" customWidth="1"/>
    <col min="15113" max="15361" width="9.140625" style="169"/>
    <col min="15362" max="15362" width="6" style="169" bestFit="1" customWidth="1"/>
    <col min="15363" max="15363" width="14.140625" style="169" bestFit="1" customWidth="1"/>
    <col min="15364" max="15364" width="12.140625" style="169" bestFit="1" customWidth="1"/>
    <col min="15365" max="15365" width="20.5703125" style="169" bestFit="1" customWidth="1"/>
    <col min="15366" max="15366" width="20.140625" style="169" bestFit="1" customWidth="1"/>
    <col min="15367" max="15367" width="11" style="169" bestFit="1" customWidth="1"/>
    <col min="15368" max="15368" width="12.85546875" style="169" bestFit="1" customWidth="1"/>
    <col min="15369" max="15617" width="9.140625" style="169"/>
    <col min="15618" max="15618" width="6" style="169" bestFit="1" customWidth="1"/>
    <col min="15619" max="15619" width="14.140625" style="169" bestFit="1" customWidth="1"/>
    <col min="15620" max="15620" width="12.140625" style="169" bestFit="1" customWidth="1"/>
    <col min="15621" max="15621" width="20.5703125" style="169" bestFit="1" customWidth="1"/>
    <col min="15622" max="15622" width="20.140625" style="169" bestFit="1" customWidth="1"/>
    <col min="15623" max="15623" width="11" style="169" bestFit="1" customWidth="1"/>
    <col min="15624" max="15624" width="12.85546875" style="169" bestFit="1" customWidth="1"/>
    <col min="15625" max="15873" width="9.140625" style="169"/>
    <col min="15874" max="15874" width="6" style="169" bestFit="1" customWidth="1"/>
    <col min="15875" max="15875" width="14.140625" style="169" bestFit="1" customWidth="1"/>
    <col min="15876" max="15876" width="12.140625" style="169" bestFit="1" customWidth="1"/>
    <col min="15877" max="15877" width="20.5703125" style="169" bestFit="1" customWidth="1"/>
    <col min="15878" max="15878" width="20.140625" style="169" bestFit="1" customWidth="1"/>
    <col min="15879" max="15879" width="11" style="169" bestFit="1" customWidth="1"/>
    <col min="15880" max="15880" width="12.85546875" style="169" bestFit="1" customWidth="1"/>
    <col min="15881" max="16129" width="9.140625" style="169"/>
    <col min="16130" max="16130" width="6" style="169" bestFit="1" customWidth="1"/>
    <col min="16131" max="16131" width="14.140625" style="169" bestFit="1" customWidth="1"/>
    <col min="16132" max="16132" width="12.140625" style="169" bestFit="1" customWidth="1"/>
    <col min="16133" max="16133" width="20.5703125" style="169" bestFit="1" customWidth="1"/>
    <col min="16134" max="16134" width="20.140625" style="169" bestFit="1" customWidth="1"/>
    <col min="16135" max="16135" width="11" style="169" bestFit="1" customWidth="1"/>
    <col min="16136" max="16136" width="12.85546875" style="169" bestFit="1" customWidth="1"/>
    <col min="16137" max="16384" width="9.140625" style="169"/>
  </cols>
  <sheetData>
    <row r="1" spans="1:15" ht="20.25">
      <c r="A1" s="388" t="s">
        <v>246</v>
      </c>
      <c r="B1" s="388"/>
      <c r="C1" s="388"/>
      <c r="D1" s="388"/>
      <c r="E1" s="388"/>
      <c r="F1" s="388"/>
      <c r="G1" s="388"/>
      <c r="H1" s="388"/>
      <c r="I1" s="388"/>
      <c r="J1" s="388"/>
      <c r="K1" s="388"/>
      <c r="L1" s="388"/>
      <c r="M1" s="388"/>
    </row>
    <row r="2" spans="1:15" ht="20.25">
      <c r="A2" s="388" t="s">
        <v>454</v>
      </c>
      <c r="B2" s="388"/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</row>
    <row r="3" spans="1:15" ht="15.75">
      <c r="A3" s="389" t="s">
        <v>247</v>
      </c>
      <c r="B3" s="389"/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89"/>
    </row>
    <row r="4" spans="1:15" ht="15.75">
      <c r="A4" s="189" t="s">
        <v>455</v>
      </c>
      <c r="B4" s="189"/>
      <c r="C4" s="189"/>
      <c r="E4" s="189" t="s">
        <v>456</v>
      </c>
      <c r="F4" s="189"/>
      <c r="G4" s="189"/>
      <c r="H4" s="189"/>
      <c r="I4" s="189"/>
      <c r="J4" s="189"/>
      <c r="K4" s="189"/>
      <c r="L4" s="189"/>
      <c r="M4" s="189" t="s">
        <v>457</v>
      </c>
      <c r="N4" s="190"/>
      <c r="O4" s="190"/>
    </row>
    <row r="5" spans="1:15" ht="15">
      <c r="A5" s="189" t="s">
        <v>458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90"/>
      <c r="O5" s="190"/>
    </row>
    <row r="6" spans="1:15" s="191" customFormat="1" ht="18.75">
      <c r="B6" s="387" t="s">
        <v>248</v>
      </c>
      <c r="C6" s="387"/>
      <c r="D6" s="387"/>
      <c r="E6" s="387"/>
      <c r="F6" s="387"/>
      <c r="G6" s="387"/>
      <c r="H6" s="387"/>
      <c r="I6" s="387"/>
      <c r="J6" s="387"/>
      <c r="K6" s="387"/>
      <c r="L6" s="387"/>
      <c r="M6" s="387"/>
      <c r="N6" s="387"/>
    </row>
    <row r="7" spans="1:15" s="191" customFormat="1" ht="18.75">
      <c r="B7" s="387" t="s">
        <v>249</v>
      </c>
      <c r="C7" s="387"/>
      <c r="D7" s="387"/>
      <c r="E7" s="387"/>
      <c r="F7" s="387"/>
      <c r="G7" s="387"/>
      <c r="H7" s="387"/>
      <c r="I7" s="387"/>
      <c r="J7" s="387"/>
      <c r="K7" s="387"/>
      <c r="L7" s="387"/>
      <c r="M7" s="387"/>
      <c r="N7" s="387"/>
    </row>
    <row r="8" spans="1:15" s="191" customFormat="1" ht="18.75">
      <c r="B8" s="387" t="s">
        <v>250</v>
      </c>
      <c r="C8" s="387"/>
      <c r="D8" s="387"/>
      <c r="E8" s="387"/>
      <c r="F8" s="387"/>
      <c r="G8" s="387"/>
      <c r="H8" s="387"/>
      <c r="I8" s="387"/>
      <c r="J8" s="387"/>
      <c r="K8" s="387"/>
      <c r="L8" s="387"/>
      <c r="M8" s="387"/>
      <c r="N8" s="387"/>
    </row>
    <row r="9" spans="1:15" ht="38.25" customHeight="1" thickBot="1">
      <c r="B9" s="383" t="s">
        <v>251</v>
      </c>
      <c r="C9" s="383"/>
      <c r="D9" s="383"/>
      <c r="E9" s="383"/>
      <c r="F9" s="383"/>
      <c r="G9" s="383"/>
      <c r="H9" s="383"/>
      <c r="I9" s="383"/>
      <c r="J9" s="383"/>
      <c r="K9" s="383"/>
      <c r="L9" s="383"/>
      <c r="M9" s="383"/>
      <c r="N9" s="383"/>
    </row>
    <row r="10" spans="1:15" ht="15.75">
      <c r="B10" s="384" t="s">
        <v>4</v>
      </c>
      <c r="C10" s="384" t="s">
        <v>252</v>
      </c>
      <c r="D10" s="192" t="s">
        <v>253</v>
      </c>
      <c r="E10" s="192" t="s">
        <v>254</v>
      </c>
      <c r="F10" s="192" t="s">
        <v>255</v>
      </c>
      <c r="G10" s="384" t="s">
        <v>256</v>
      </c>
      <c r="H10" s="384" t="s">
        <v>257</v>
      </c>
      <c r="I10" s="193"/>
      <c r="J10" s="193"/>
      <c r="K10" s="193"/>
      <c r="L10" s="193"/>
      <c r="M10" s="193"/>
      <c r="N10" s="193"/>
    </row>
    <row r="11" spans="1:15" ht="15.75">
      <c r="B11" s="385"/>
      <c r="C11" s="385"/>
      <c r="D11" s="194" t="s">
        <v>258</v>
      </c>
      <c r="E11" s="195" t="s">
        <v>259</v>
      </c>
      <c r="F11" s="195" t="s">
        <v>260</v>
      </c>
      <c r="G11" s="385"/>
      <c r="H11" s="385"/>
      <c r="I11" s="193"/>
      <c r="J11" s="193"/>
      <c r="K11" s="193"/>
      <c r="L11" s="193"/>
      <c r="M11" s="193"/>
      <c r="N11" s="193"/>
    </row>
    <row r="12" spans="1:15" ht="16.5" thickBot="1">
      <c r="B12" s="386"/>
      <c r="C12" s="386"/>
      <c r="D12" s="196" t="s">
        <v>261</v>
      </c>
      <c r="E12" s="197"/>
      <c r="F12" s="197"/>
      <c r="G12" s="386"/>
      <c r="H12" s="386"/>
      <c r="I12" s="193"/>
      <c r="J12" s="193"/>
      <c r="K12" s="193"/>
      <c r="L12" s="193"/>
      <c r="M12" s="193"/>
      <c r="N12" s="193"/>
    </row>
    <row r="13" spans="1:15" ht="19.5" thickBot="1">
      <c r="B13" s="198" t="s">
        <v>23</v>
      </c>
      <c r="C13" s="260" t="s">
        <v>447</v>
      </c>
      <c r="D13" s="200">
        <v>77.522935779816521</v>
      </c>
      <c r="E13" s="200">
        <v>92.727272727272734</v>
      </c>
      <c r="F13" s="200">
        <f>(0.8*D13)+(0.2*E13)</f>
        <v>80.563803169307761</v>
      </c>
      <c r="G13" s="199">
        <v>70</v>
      </c>
      <c r="H13" s="199" t="s">
        <v>262</v>
      </c>
      <c r="I13" s="193"/>
      <c r="J13" s="193"/>
      <c r="K13" s="193"/>
      <c r="L13" s="193"/>
      <c r="M13" s="193"/>
      <c r="N13" s="193"/>
    </row>
    <row r="14" spans="1:15" ht="19.5" thickBot="1">
      <c r="B14" s="198" t="s">
        <v>24</v>
      </c>
      <c r="C14" s="260" t="s">
        <v>447</v>
      </c>
      <c r="D14" s="200">
        <v>74.923547400611611</v>
      </c>
      <c r="E14" s="200">
        <v>93.030303030303031</v>
      </c>
      <c r="F14" s="200">
        <f t="shared" ref="F14:F18" si="0">(0.8*D14)+(0.2*E14)</f>
        <v>78.5448985265499</v>
      </c>
      <c r="G14" s="199">
        <v>70</v>
      </c>
      <c r="H14" s="199" t="s">
        <v>262</v>
      </c>
      <c r="I14" s="193"/>
      <c r="J14" s="193"/>
      <c r="K14" s="193"/>
      <c r="L14" s="193"/>
      <c r="M14" s="193"/>
      <c r="N14" s="193"/>
    </row>
    <row r="15" spans="1:15" ht="19.5" thickBot="1">
      <c r="B15" s="198" t="s">
        <v>25</v>
      </c>
      <c r="C15" s="260" t="s">
        <v>447</v>
      </c>
      <c r="D15" s="200">
        <v>77.981651376146786</v>
      </c>
      <c r="E15" s="200">
        <v>92.727272727272734</v>
      </c>
      <c r="F15" s="200">
        <f t="shared" si="0"/>
        <v>80.930775646371984</v>
      </c>
      <c r="G15" s="199">
        <v>70</v>
      </c>
      <c r="H15" s="199" t="s">
        <v>262</v>
      </c>
      <c r="I15" s="193"/>
      <c r="J15" s="193"/>
      <c r="K15" s="193"/>
      <c r="L15" s="193"/>
      <c r="M15" s="193"/>
      <c r="N15" s="193"/>
    </row>
    <row r="16" spans="1:15" ht="19.5" thickBot="1">
      <c r="B16" s="198" t="s">
        <v>26</v>
      </c>
      <c r="C16" s="260" t="s">
        <v>448</v>
      </c>
      <c r="D16" s="200">
        <v>83.944954128440372</v>
      </c>
      <c r="E16" s="200">
        <v>91.51515151515153</v>
      </c>
      <c r="F16" s="200">
        <f t="shared" si="0"/>
        <v>85.458993605782609</v>
      </c>
      <c r="G16" s="199">
        <v>70</v>
      </c>
      <c r="H16" s="199" t="s">
        <v>262</v>
      </c>
      <c r="I16" s="193"/>
      <c r="J16" s="193"/>
      <c r="K16" s="193"/>
      <c r="L16" s="193"/>
      <c r="M16" s="193"/>
      <c r="N16" s="193"/>
    </row>
    <row r="17" spans="2:8" ht="19.5" thickBot="1">
      <c r="B17" s="198" t="s">
        <v>169</v>
      </c>
      <c r="C17" s="260" t="s">
        <v>448</v>
      </c>
      <c r="D17" s="200">
        <v>84.862385321100916</v>
      </c>
      <c r="E17" s="200">
        <v>92.424242424242422</v>
      </c>
      <c r="F17" s="200">
        <f t="shared" si="0"/>
        <v>86.374756741729215</v>
      </c>
      <c r="G17" s="199">
        <v>70</v>
      </c>
      <c r="H17" s="199" t="s">
        <v>262</v>
      </c>
    </row>
    <row r="18" spans="2:8" ht="19.5" thickBot="1">
      <c r="B18" s="198" t="s">
        <v>205</v>
      </c>
      <c r="C18" s="260">
        <v>1</v>
      </c>
      <c r="D18" s="200">
        <v>84.403669724770651</v>
      </c>
      <c r="E18" s="200">
        <v>91.212121212121218</v>
      </c>
      <c r="F18" s="200">
        <f t="shared" si="0"/>
        <v>85.76536002224077</v>
      </c>
      <c r="G18" s="199">
        <v>70</v>
      </c>
      <c r="H18" s="199" t="s">
        <v>262</v>
      </c>
    </row>
  </sheetData>
  <mergeCells count="11">
    <mergeCell ref="B8:N8"/>
    <mergeCell ref="A1:M1"/>
    <mergeCell ref="A2:M2"/>
    <mergeCell ref="A3:M3"/>
    <mergeCell ref="B6:N6"/>
    <mergeCell ref="B7:N7"/>
    <mergeCell ref="B9:N9"/>
    <mergeCell ref="B10:B12"/>
    <mergeCell ref="C10:C12"/>
    <mergeCell ref="G10:G12"/>
    <mergeCell ref="H10:H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published="0"/>
  <dimension ref="A1:P29"/>
  <sheetViews>
    <sheetView tabSelected="1" zoomScale="80" zoomScaleNormal="80" workbookViewId="0">
      <selection activeCell="C29" sqref="C29:P29"/>
    </sheetView>
  </sheetViews>
  <sheetFormatPr defaultRowHeight="12.75"/>
  <cols>
    <col min="1" max="1" width="12.140625" customWidth="1"/>
    <col min="2" max="2" width="10" customWidth="1"/>
    <col min="3" max="3" width="11.5703125" bestFit="1" customWidth="1"/>
    <col min="15" max="16" width="9.140625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s="213" customFormat="1" ht="18.75">
      <c r="A1" s="224"/>
      <c r="B1" s="391" t="s">
        <v>276</v>
      </c>
      <c r="C1" s="392"/>
      <c r="D1" s="392"/>
      <c r="E1" s="392"/>
      <c r="F1" s="392"/>
      <c r="G1" s="392"/>
      <c r="H1" s="392"/>
      <c r="I1" s="392"/>
      <c r="J1" s="392"/>
      <c r="K1" s="392"/>
      <c r="L1" s="392"/>
      <c r="M1" s="392"/>
      <c r="N1" s="392"/>
      <c r="O1" s="392"/>
      <c r="P1" s="392"/>
    </row>
    <row r="2" spans="1:16" s="213" customFormat="1" ht="18.75">
      <c r="A2" s="225"/>
      <c r="B2" s="393" t="s">
        <v>696</v>
      </c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  <c r="N2" s="394"/>
      <c r="O2" s="394"/>
      <c r="P2" s="394"/>
    </row>
    <row r="3" spans="1:16" s="213" customFormat="1" ht="19.5" thickBot="1">
      <c r="A3" s="226"/>
      <c r="B3" s="395"/>
      <c r="C3" s="396"/>
      <c r="D3" s="396"/>
      <c r="E3" s="396"/>
      <c r="F3" s="396"/>
      <c r="G3" s="396"/>
      <c r="H3" s="396"/>
      <c r="I3" s="396"/>
      <c r="J3" s="396"/>
      <c r="K3" s="396"/>
      <c r="L3" s="396"/>
      <c r="M3" s="396"/>
      <c r="N3" s="396"/>
      <c r="O3" s="396"/>
      <c r="P3" s="396"/>
    </row>
    <row r="4" spans="1:16" ht="21" customHeight="1" thickBot="1">
      <c r="A4" s="201"/>
      <c r="B4" s="397" t="s">
        <v>263</v>
      </c>
      <c r="C4" s="399" t="s">
        <v>36</v>
      </c>
      <c r="D4" s="400"/>
      <c r="E4" s="400"/>
      <c r="F4" s="400"/>
      <c r="G4" s="400"/>
      <c r="H4" s="400"/>
      <c r="I4" s="400"/>
      <c r="J4" s="400"/>
      <c r="K4" s="400"/>
      <c r="L4" s="400"/>
      <c r="M4" s="400"/>
      <c r="N4" s="401"/>
      <c r="O4" s="403" t="s">
        <v>281</v>
      </c>
      <c r="P4" s="404"/>
    </row>
    <row r="5" spans="1:16" s="208" customFormat="1" ht="22.5" customHeight="1" thickBot="1">
      <c r="A5" s="204"/>
      <c r="B5" s="398"/>
      <c r="C5" s="205" t="s">
        <v>264</v>
      </c>
      <c r="D5" s="205" t="s">
        <v>265</v>
      </c>
      <c r="E5" s="205" t="s">
        <v>266</v>
      </c>
      <c r="F5" s="205" t="s">
        <v>267</v>
      </c>
      <c r="G5" s="205" t="s">
        <v>268</v>
      </c>
      <c r="H5" s="205" t="s">
        <v>269</v>
      </c>
      <c r="I5" s="205" t="s">
        <v>270</v>
      </c>
      <c r="J5" s="205" t="s">
        <v>271</v>
      </c>
      <c r="K5" s="205" t="s">
        <v>272</v>
      </c>
      <c r="L5" s="205" t="s">
        <v>273</v>
      </c>
      <c r="M5" s="205" t="s">
        <v>274</v>
      </c>
      <c r="N5" s="206" t="s">
        <v>275</v>
      </c>
      <c r="O5" s="207" t="s">
        <v>277</v>
      </c>
      <c r="P5" s="207" t="s">
        <v>278</v>
      </c>
    </row>
    <row r="6" spans="1:16" s="213" customFormat="1" ht="20.100000000000001" customHeight="1" thickBot="1">
      <c r="A6" s="209"/>
      <c r="B6" s="210" t="s">
        <v>39</v>
      </c>
      <c r="C6" s="218">
        <v>3</v>
      </c>
      <c r="D6" s="211">
        <v>3</v>
      </c>
      <c r="E6" s="211">
        <v>2</v>
      </c>
      <c r="F6" s="211">
        <v>2</v>
      </c>
      <c r="G6" s="211"/>
      <c r="H6" s="211"/>
      <c r="I6" s="211"/>
      <c r="J6" s="211">
        <v>1</v>
      </c>
      <c r="K6" s="211">
        <v>2</v>
      </c>
      <c r="L6" s="211"/>
      <c r="M6" s="211"/>
      <c r="N6" s="211">
        <v>2</v>
      </c>
      <c r="O6" s="212">
        <v>1</v>
      </c>
      <c r="P6" s="212"/>
    </row>
    <row r="7" spans="1:16" s="213" customFormat="1" ht="20.100000000000001" customHeight="1" thickBot="1">
      <c r="A7" s="209"/>
      <c r="B7" s="210" t="s">
        <v>41</v>
      </c>
      <c r="C7" s="214">
        <v>3</v>
      </c>
      <c r="D7" s="212">
        <v>3</v>
      </c>
      <c r="E7" s="212">
        <v>2</v>
      </c>
      <c r="F7" s="212">
        <v>2</v>
      </c>
      <c r="G7" s="212"/>
      <c r="H7" s="212"/>
      <c r="I7" s="212"/>
      <c r="J7" s="212">
        <v>1</v>
      </c>
      <c r="K7" s="212">
        <v>2</v>
      </c>
      <c r="L7" s="212"/>
      <c r="M7" s="212"/>
      <c r="N7" s="212">
        <v>2</v>
      </c>
      <c r="O7" s="212">
        <v>1</v>
      </c>
      <c r="P7" s="212"/>
    </row>
    <row r="8" spans="1:16" s="213" customFormat="1" ht="20.100000000000001" customHeight="1" thickBot="1">
      <c r="A8" s="209"/>
      <c r="B8" s="210" t="s">
        <v>42</v>
      </c>
      <c r="C8" s="214">
        <v>3</v>
      </c>
      <c r="D8" s="212">
        <v>3</v>
      </c>
      <c r="E8" s="212">
        <v>2</v>
      </c>
      <c r="F8" s="212">
        <v>2</v>
      </c>
      <c r="G8" s="212"/>
      <c r="H8" s="212"/>
      <c r="I8" s="212"/>
      <c r="J8" s="212">
        <v>1</v>
      </c>
      <c r="K8" s="212">
        <v>2</v>
      </c>
      <c r="L8" s="212"/>
      <c r="M8" s="212"/>
      <c r="N8" s="212">
        <v>2</v>
      </c>
      <c r="O8" s="212">
        <v>1</v>
      </c>
      <c r="P8" s="212"/>
    </row>
    <row r="9" spans="1:16" s="213" customFormat="1" ht="20.100000000000001" customHeight="1" thickBot="1">
      <c r="A9" s="209"/>
      <c r="B9" s="210" t="s">
        <v>43</v>
      </c>
      <c r="C9" s="214">
        <v>3</v>
      </c>
      <c r="D9" s="212">
        <v>3</v>
      </c>
      <c r="E9" s="212">
        <v>2</v>
      </c>
      <c r="F9" s="212">
        <v>2</v>
      </c>
      <c r="G9" s="212"/>
      <c r="H9" s="212"/>
      <c r="I9" s="212"/>
      <c r="J9" s="212">
        <v>1</v>
      </c>
      <c r="K9" s="212">
        <v>2</v>
      </c>
      <c r="L9" s="212"/>
      <c r="M9" s="212"/>
      <c r="N9" s="212">
        <v>2</v>
      </c>
      <c r="O9" s="212">
        <v>1</v>
      </c>
      <c r="P9" s="212"/>
    </row>
    <row r="10" spans="1:16" s="213" customFormat="1" ht="20.100000000000001" customHeight="1" thickBot="1">
      <c r="A10" s="209"/>
      <c r="B10" s="210" t="s">
        <v>44</v>
      </c>
      <c r="C10" s="214">
        <v>3</v>
      </c>
      <c r="D10" s="212">
        <v>3</v>
      </c>
      <c r="E10" s="212">
        <v>2</v>
      </c>
      <c r="F10" s="212">
        <v>2</v>
      </c>
      <c r="G10" s="212"/>
      <c r="H10" s="212"/>
      <c r="I10" s="212"/>
      <c r="J10" s="212">
        <v>1</v>
      </c>
      <c r="K10" s="212">
        <v>2</v>
      </c>
      <c r="L10" s="212"/>
      <c r="M10" s="212"/>
      <c r="N10" s="212">
        <v>2</v>
      </c>
      <c r="O10" s="212">
        <v>1</v>
      </c>
      <c r="P10" s="212"/>
    </row>
    <row r="11" spans="1:16" s="213" customFormat="1" ht="20.100000000000001" customHeight="1" thickBot="1">
      <c r="A11" s="209"/>
      <c r="B11" s="210"/>
      <c r="C11" s="214">
        <v>3</v>
      </c>
      <c r="D11" s="212">
        <v>3</v>
      </c>
      <c r="E11" s="212">
        <v>2</v>
      </c>
      <c r="F11" s="212">
        <v>2</v>
      </c>
      <c r="G11" s="212"/>
      <c r="H11" s="212"/>
      <c r="I11" s="212"/>
      <c r="J11" s="212">
        <v>1</v>
      </c>
      <c r="K11" s="212">
        <v>2</v>
      </c>
      <c r="L11" s="212"/>
      <c r="M11" s="212"/>
      <c r="N11" s="212">
        <v>2</v>
      </c>
      <c r="O11" s="212">
        <v>1</v>
      </c>
      <c r="P11" s="212"/>
    </row>
    <row r="12" spans="1:16" s="217" customFormat="1" ht="32.25" customHeight="1" thickBot="1">
      <c r="A12" s="215"/>
      <c r="B12" s="216" t="s">
        <v>282</v>
      </c>
      <c r="C12" s="261">
        <f>AVERAGE(C6:C10)</f>
        <v>3</v>
      </c>
      <c r="D12" s="261">
        <f t="shared" ref="D12:O12" si="0">AVERAGE(D6:D10)</f>
        <v>3</v>
      </c>
      <c r="E12" s="261">
        <f t="shared" si="0"/>
        <v>2</v>
      </c>
      <c r="F12" s="261">
        <f t="shared" si="0"/>
        <v>2</v>
      </c>
      <c r="G12" s="261"/>
      <c r="H12" s="261"/>
      <c r="I12" s="261"/>
      <c r="J12" s="261">
        <f t="shared" si="0"/>
        <v>1</v>
      </c>
      <c r="K12" s="261">
        <f t="shared" si="0"/>
        <v>2</v>
      </c>
      <c r="L12" s="261"/>
      <c r="M12" s="261"/>
      <c r="N12" s="261">
        <f t="shared" si="0"/>
        <v>2</v>
      </c>
      <c r="O12" s="261">
        <f t="shared" si="0"/>
        <v>1</v>
      </c>
      <c r="P12" s="261"/>
    </row>
    <row r="18" spans="1:16" s="213" customFormat="1" ht="18.75" customHeight="1">
      <c r="A18" s="223"/>
      <c r="B18" s="402" t="s">
        <v>276</v>
      </c>
      <c r="C18" s="402"/>
      <c r="D18" s="402"/>
      <c r="E18" s="402"/>
      <c r="F18" s="402"/>
      <c r="G18" s="402"/>
      <c r="H18" s="402"/>
      <c r="I18" s="402"/>
      <c r="J18" s="402"/>
      <c r="K18" s="402"/>
      <c r="L18" s="402"/>
      <c r="M18" s="402"/>
      <c r="N18" s="402"/>
      <c r="O18" s="402"/>
      <c r="P18" s="402"/>
    </row>
    <row r="19" spans="1:16" s="213" customFormat="1" ht="21.75" customHeight="1">
      <c r="A19" s="223"/>
      <c r="B19" s="405" t="s">
        <v>697</v>
      </c>
      <c r="C19" s="405"/>
      <c r="D19" s="405"/>
      <c r="E19" s="405"/>
      <c r="F19" s="405"/>
      <c r="G19" s="405"/>
      <c r="H19" s="405"/>
      <c r="I19" s="405"/>
      <c r="J19" s="405"/>
      <c r="K19" s="405"/>
      <c r="L19" s="405"/>
      <c r="M19" s="405"/>
      <c r="N19" s="405"/>
      <c r="O19" s="405"/>
      <c r="P19" s="405"/>
    </row>
    <row r="20" spans="1:16" ht="15">
      <c r="A20" s="21"/>
      <c r="B20" s="406"/>
      <c r="C20" s="406"/>
      <c r="D20" s="406"/>
      <c r="E20" s="406"/>
      <c r="F20" s="406"/>
      <c r="G20" s="406"/>
      <c r="H20" s="406"/>
      <c r="I20" s="406"/>
      <c r="J20" s="406"/>
      <c r="K20" s="406"/>
      <c r="L20" s="406"/>
      <c r="M20" s="406"/>
      <c r="N20" s="406"/>
      <c r="O20" s="406"/>
      <c r="P20" s="406"/>
    </row>
    <row r="21" spans="1:16" ht="15">
      <c r="A21" s="407" t="s">
        <v>263</v>
      </c>
      <c r="B21" s="409" t="s">
        <v>280</v>
      </c>
      <c r="C21" s="410" t="s">
        <v>36</v>
      </c>
      <c r="D21" s="410"/>
      <c r="E21" s="410"/>
      <c r="F21" s="410"/>
      <c r="G21" s="410"/>
      <c r="H21" s="410"/>
      <c r="I21" s="410"/>
      <c r="J21" s="410"/>
      <c r="K21" s="410"/>
      <c r="L21" s="410"/>
      <c r="M21" s="410"/>
      <c r="N21" s="410"/>
      <c r="O21" s="203"/>
      <c r="P21" s="203"/>
    </row>
    <row r="22" spans="1:16" s="208" customFormat="1" ht="36" customHeight="1">
      <c r="A22" s="408"/>
      <c r="B22" s="409"/>
      <c r="C22" s="207" t="s">
        <v>264</v>
      </c>
      <c r="D22" s="207" t="s">
        <v>265</v>
      </c>
      <c r="E22" s="207" t="s">
        <v>266</v>
      </c>
      <c r="F22" s="207" t="s">
        <v>267</v>
      </c>
      <c r="G22" s="207" t="s">
        <v>268</v>
      </c>
      <c r="H22" s="207" t="s">
        <v>269</v>
      </c>
      <c r="I22" s="207" t="s">
        <v>270</v>
      </c>
      <c r="J22" s="207" t="s">
        <v>271</v>
      </c>
      <c r="K22" s="207" t="s">
        <v>272</v>
      </c>
      <c r="L22" s="207" t="s">
        <v>273</v>
      </c>
      <c r="M22" s="207" t="s">
        <v>274</v>
      </c>
      <c r="N22" s="207" t="s">
        <v>275</v>
      </c>
      <c r="O22" s="207" t="s">
        <v>277</v>
      </c>
      <c r="P22" s="207" t="s">
        <v>278</v>
      </c>
    </row>
    <row r="23" spans="1:16" s="26" customFormat="1" ht="30" customHeight="1">
      <c r="A23" s="219" t="s">
        <v>39</v>
      </c>
      <c r="B23" s="227">
        <v>98.260869565217391</v>
      </c>
      <c r="C23" s="220">
        <f>($B$23/3)*C6</f>
        <v>98.260869565217391</v>
      </c>
      <c r="D23" s="220">
        <f t="shared" ref="D23:P23" si="1">($B$23/3)*D6</f>
        <v>98.260869565217391</v>
      </c>
      <c r="E23" s="220">
        <f t="shared" si="1"/>
        <v>65.507246376811594</v>
      </c>
      <c r="F23" s="220">
        <f t="shared" si="1"/>
        <v>65.507246376811594</v>
      </c>
      <c r="G23" s="220">
        <f t="shared" si="1"/>
        <v>0</v>
      </c>
      <c r="H23" s="220">
        <f t="shared" si="1"/>
        <v>0</v>
      </c>
      <c r="I23" s="220">
        <f t="shared" si="1"/>
        <v>0</v>
      </c>
      <c r="J23" s="220">
        <f t="shared" si="1"/>
        <v>32.753623188405797</v>
      </c>
      <c r="K23" s="220">
        <f t="shared" si="1"/>
        <v>65.507246376811594</v>
      </c>
      <c r="L23" s="220">
        <f t="shared" si="1"/>
        <v>0</v>
      </c>
      <c r="M23" s="220">
        <f t="shared" si="1"/>
        <v>0</v>
      </c>
      <c r="N23" s="220">
        <f t="shared" si="1"/>
        <v>65.507246376811594</v>
      </c>
      <c r="O23" s="220">
        <f t="shared" si="1"/>
        <v>32.753623188405797</v>
      </c>
      <c r="P23" s="220">
        <f t="shared" si="1"/>
        <v>0</v>
      </c>
    </row>
    <row r="24" spans="1:16" s="26" customFormat="1" ht="30" customHeight="1">
      <c r="A24" s="219" t="s">
        <v>41</v>
      </c>
      <c r="B24" s="227">
        <v>98.260869565217391</v>
      </c>
      <c r="C24" s="220">
        <f>($B$24/3)*C7</f>
        <v>98.260869565217391</v>
      </c>
      <c r="D24" s="220">
        <f t="shared" ref="D24:P24" si="2">($B$24/3)*D7</f>
        <v>98.260869565217391</v>
      </c>
      <c r="E24" s="220">
        <f t="shared" si="2"/>
        <v>65.507246376811594</v>
      </c>
      <c r="F24" s="220">
        <f t="shared" si="2"/>
        <v>65.507246376811594</v>
      </c>
      <c r="G24" s="220">
        <f t="shared" si="2"/>
        <v>0</v>
      </c>
      <c r="H24" s="220">
        <f t="shared" si="2"/>
        <v>0</v>
      </c>
      <c r="I24" s="220">
        <f t="shared" si="2"/>
        <v>0</v>
      </c>
      <c r="J24" s="220">
        <f t="shared" si="2"/>
        <v>32.753623188405797</v>
      </c>
      <c r="K24" s="220">
        <f t="shared" si="2"/>
        <v>65.507246376811594</v>
      </c>
      <c r="L24" s="220">
        <f t="shared" si="2"/>
        <v>0</v>
      </c>
      <c r="M24" s="220">
        <f t="shared" si="2"/>
        <v>0</v>
      </c>
      <c r="N24" s="220">
        <f t="shared" si="2"/>
        <v>65.507246376811594</v>
      </c>
      <c r="O24" s="220">
        <f t="shared" si="2"/>
        <v>32.753623188405797</v>
      </c>
      <c r="P24" s="220">
        <f t="shared" si="2"/>
        <v>0</v>
      </c>
    </row>
    <row r="25" spans="1:16" s="26" customFormat="1" ht="30" customHeight="1">
      <c r="A25" s="219" t="s">
        <v>42</v>
      </c>
      <c r="B25" s="227">
        <v>98.260869565217391</v>
      </c>
      <c r="C25" s="220">
        <f>($B$25/3)*C8</f>
        <v>98.260869565217391</v>
      </c>
      <c r="D25" s="220">
        <f t="shared" ref="D25:P25" si="3">($B$25/3)*D8</f>
        <v>98.260869565217391</v>
      </c>
      <c r="E25" s="220">
        <f t="shared" si="3"/>
        <v>65.507246376811594</v>
      </c>
      <c r="F25" s="220">
        <f t="shared" si="3"/>
        <v>65.507246376811594</v>
      </c>
      <c r="G25" s="220">
        <f t="shared" si="3"/>
        <v>0</v>
      </c>
      <c r="H25" s="220">
        <f t="shared" si="3"/>
        <v>0</v>
      </c>
      <c r="I25" s="220">
        <f t="shared" si="3"/>
        <v>0</v>
      </c>
      <c r="J25" s="220">
        <f t="shared" si="3"/>
        <v>32.753623188405797</v>
      </c>
      <c r="K25" s="220">
        <f t="shared" si="3"/>
        <v>65.507246376811594</v>
      </c>
      <c r="L25" s="220">
        <f t="shared" si="3"/>
        <v>0</v>
      </c>
      <c r="M25" s="220">
        <f t="shared" si="3"/>
        <v>0</v>
      </c>
      <c r="N25" s="220">
        <f t="shared" si="3"/>
        <v>65.507246376811594</v>
      </c>
      <c r="O25" s="220">
        <f t="shared" si="3"/>
        <v>32.753623188405797</v>
      </c>
      <c r="P25" s="220">
        <f t="shared" si="3"/>
        <v>0</v>
      </c>
    </row>
    <row r="26" spans="1:16" s="26" customFormat="1" ht="30" customHeight="1">
      <c r="A26" s="219" t="s">
        <v>43</v>
      </c>
      <c r="B26" s="227">
        <v>98.260869565217391</v>
      </c>
      <c r="C26" s="220">
        <f>($B$26/3)*C9</f>
        <v>98.260869565217391</v>
      </c>
      <c r="D26" s="220">
        <f t="shared" ref="D26:P26" si="4">($B$26/3)*D9</f>
        <v>98.260869565217391</v>
      </c>
      <c r="E26" s="220">
        <f t="shared" si="4"/>
        <v>65.507246376811594</v>
      </c>
      <c r="F26" s="220">
        <f t="shared" si="4"/>
        <v>65.507246376811594</v>
      </c>
      <c r="G26" s="220">
        <f t="shared" si="4"/>
        <v>0</v>
      </c>
      <c r="H26" s="220">
        <f t="shared" si="4"/>
        <v>0</v>
      </c>
      <c r="I26" s="220">
        <f t="shared" si="4"/>
        <v>0</v>
      </c>
      <c r="J26" s="220">
        <f t="shared" si="4"/>
        <v>32.753623188405797</v>
      </c>
      <c r="K26" s="220">
        <f t="shared" si="4"/>
        <v>65.507246376811594</v>
      </c>
      <c r="L26" s="220">
        <f t="shared" si="4"/>
        <v>0</v>
      </c>
      <c r="M26" s="220">
        <f t="shared" si="4"/>
        <v>0</v>
      </c>
      <c r="N26" s="220">
        <f t="shared" si="4"/>
        <v>65.507246376811594</v>
      </c>
      <c r="O26" s="220">
        <f t="shared" si="4"/>
        <v>32.753623188405797</v>
      </c>
      <c r="P26" s="220">
        <f t="shared" si="4"/>
        <v>0</v>
      </c>
    </row>
    <row r="27" spans="1:16" s="26" customFormat="1" ht="30" customHeight="1">
      <c r="A27" s="219" t="s">
        <v>44</v>
      </c>
      <c r="B27" s="227">
        <v>98.260869565217391</v>
      </c>
      <c r="C27" s="220">
        <f>($B$27/3)*C10</f>
        <v>98.260869565217391</v>
      </c>
      <c r="D27" s="220">
        <f t="shared" ref="D27:P27" si="5">($B$27/3)*D10</f>
        <v>98.260869565217391</v>
      </c>
      <c r="E27" s="220">
        <f t="shared" si="5"/>
        <v>65.507246376811594</v>
      </c>
      <c r="F27" s="220">
        <f t="shared" si="5"/>
        <v>65.507246376811594</v>
      </c>
      <c r="G27" s="220">
        <f t="shared" si="5"/>
        <v>0</v>
      </c>
      <c r="H27" s="220">
        <f t="shared" si="5"/>
        <v>0</v>
      </c>
      <c r="I27" s="220">
        <f t="shared" si="5"/>
        <v>0</v>
      </c>
      <c r="J27" s="220">
        <f t="shared" si="5"/>
        <v>32.753623188405797</v>
      </c>
      <c r="K27" s="220">
        <f t="shared" si="5"/>
        <v>65.507246376811594</v>
      </c>
      <c r="L27" s="220">
        <f t="shared" si="5"/>
        <v>0</v>
      </c>
      <c r="M27" s="220">
        <f t="shared" si="5"/>
        <v>0</v>
      </c>
      <c r="N27" s="220">
        <f t="shared" si="5"/>
        <v>65.507246376811594</v>
      </c>
      <c r="O27" s="220">
        <f t="shared" si="5"/>
        <v>32.753623188405797</v>
      </c>
      <c r="P27" s="220">
        <f t="shared" si="5"/>
        <v>0</v>
      </c>
    </row>
    <row r="28" spans="1:16" s="26" customFormat="1" ht="30" customHeight="1">
      <c r="A28" s="219"/>
      <c r="B28" s="227"/>
      <c r="C28" s="220"/>
      <c r="D28" s="220"/>
      <c r="E28" s="220"/>
      <c r="F28" s="220"/>
      <c r="G28" s="220"/>
      <c r="H28" s="220"/>
      <c r="I28" s="220"/>
      <c r="J28" s="220"/>
      <c r="K28" s="220"/>
      <c r="L28" s="220"/>
      <c r="M28" s="220"/>
      <c r="N28" s="220"/>
      <c r="O28" s="221"/>
      <c r="P28" s="221"/>
    </row>
    <row r="29" spans="1:16" ht="30" customHeight="1">
      <c r="A29" s="390" t="s">
        <v>282</v>
      </c>
      <c r="B29" s="390"/>
      <c r="C29" s="222">
        <f>AVERAGE(C23:C28)</f>
        <v>98.260869565217391</v>
      </c>
      <c r="D29" s="222">
        <f t="shared" ref="D29:P29" si="6">AVERAGE(D23:D28)</f>
        <v>98.260869565217391</v>
      </c>
      <c r="E29" s="222">
        <f t="shared" si="6"/>
        <v>65.507246376811594</v>
      </c>
      <c r="F29" s="222">
        <f t="shared" si="6"/>
        <v>65.507246376811594</v>
      </c>
      <c r="G29" s="222">
        <f t="shared" si="6"/>
        <v>0</v>
      </c>
      <c r="H29" s="222">
        <f t="shared" si="6"/>
        <v>0</v>
      </c>
      <c r="I29" s="222">
        <f t="shared" si="6"/>
        <v>0</v>
      </c>
      <c r="J29" s="222">
        <f t="shared" si="6"/>
        <v>32.753623188405797</v>
      </c>
      <c r="K29" s="222">
        <f t="shared" si="6"/>
        <v>65.507246376811594</v>
      </c>
      <c r="L29" s="222">
        <f t="shared" si="6"/>
        <v>0</v>
      </c>
      <c r="M29" s="222">
        <f t="shared" si="6"/>
        <v>0</v>
      </c>
      <c r="N29" s="222">
        <f t="shared" si="6"/>
        <v>65.507246376811594</v>
      </c>
      <c r="O29" s="222">
        <f t="shared" si="6"/>
        <v>32.753623188405797</v>
      </c>
      <c r="P29" s="222">
        <f t="shared" si="6"/>
        <v>0</v>
      </c>
    </row>
  </sheetData>
  <mergeCells count="13">
    <mergeCell ref="A29:B29"/>
    <mergeCell ref="B1:P1"/>
    <mergeCell ref="B2:P2"/>
    <mergeCell ref="B3:P3"/>
    <mergeCell ref="B4:B5"/>
    <mergeCell ref="C4:N4"/>
    <mergeCell ref="B18:P18"/>
    <mergeCell ref="O4:P4"/>
    <mergeCell ref="B19:P19"/>
    <mergeCell ref="B20:P20"/>
    <mergeCell ref="A21:A22"/>
    <mergeCell ref="B21:B22"/>
    <mergeCell ref="C21:N2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published="0"/>
  <dimension ref="A1:P27"/>
  <sheetViews>
    <sheetView zoomScale="70" zoomScaleNormal="70" workbookViewId="0">
      <selection activeCell="T14" sqref="T14"/>
    </sheetView>
  </sheetViews>
  <sheetFormatPr defaultRowHeight="12.75"/>
  <cols>
    <col min="1" max="1" width="12.140625" customWidth="1"/>
    <col min="2" max="2" width="12.5703125" customWidth="1"/>
    <col min="3" max="3" width="11.5703125" bestFit="1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s="213" customFormat="1" ht="18.75">
      <c r="A1" s="224"/>
      <c r="B1" s="402" t="s">
        <v>276</v>
      </c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</row>
    <row r="2" spans="1:16" s="213" customFormat="1" ht="18.75">
      <c r="A2" s="225"/>
      <c r="B2" s="405" t="s">
        <v>283</v>
      </c>
      <c r="C2" s="405"/>
      <c r="D2" s="405"/>
      <c r="E2" s="405"/>
      <c r="F2" s="405"/>
      <c r="G2" s="405"/>
      <c r="H2" s="405"/>
      <c r="I2" s="405"/>
      <c r="J2" s="405"/>
      <c r="K2" s="405"/>
      <c r="L2" s="405"/>
      <c r="M2" s="405"/>
      <c r="N2" s="405"/>
      <c r="O2" s="405"/>
      <c r="P2" s="405"/>
    </row>
    <row r="3" spans="1:16" s="213" customFormat="1" ht="18.75">
      <c r="A3" s="226"/>
      <c r="B3" s="413"/>
      <c r="C3" s="413"/>
      <c r="D3" s="413"/>
      <c r="E3" s="413"/>
      <c r="F3" s="413"/>
      <c r="G3" s="413"/>
      <c r="H3" s="413"/>
      <c r="I3" s="413"/>
      <c r="J3" s="413"/>
      <c r="K3" s="413"/>
      <c r="L3" s="413"/>
      <c r="M3" s="413"/>
      <c r="N3" s="413"/>
      <c r="O3" s="413"/>
      <c r="P3" s="413"/>
    </row>
    <row r="4" spans="1:16" ht="21" customHeight="1">
      <c r="A4" s="201"/>
      <c r="B4" s="414" t="s">
        <v>263</v>
      </c>
      <c r="C4" s="410" t="s">
        <v>36</v>
      </c>
      <c r="D4" s="410"/>
      <c r="E4" s="410"/>
      <c r="F4" s="410"/>
      <c r="G4" s="410"/>
      <c r="H4" s="410"/>
      <c r="I4" s="410"/>
      <c r="J4" s="410"/>
      <c r="K4" s="410"/>
      <c r="L4" s="410"/>
      <c r="M4" s="410"/>
      <c r="N4" s="410"/>
      <c r="O4" s="410" t="s">
        <v>281</v>
      </c>
      <c r="P4" s="410"/>
    </row>
    <row r="5" spans="1:16" s="208" customFormat="1" ht="22.5" customHeight="1" thickBot="1">
      <c r="A5" s="204"/>
      <c r="B5" s="414"/>
      <c r="C5" s="207" t="s">
        <v>264</v>
      </c>
      <c r="D5" s="207" t="s">
        <v>265</v>
      </c>
      <c r="E5" s="207" t="s">
        <v>266</v>
      </c>
      <c r="F5" s="207" t="s">
        <v>267</v>
      </c>
      <c r="G5" s="207" t="s">
        <v>268</v>
      </c>
      <c r="H5" s="207" t="s">
        <v>269</v>
      </c>
      <c r="I5" s="207" t="s">
        <v>270</v>
      </c>
      <c r="J5" s="207" t="s">
        <v>271</v>
      </c>
      <c r="K5" s="207" t="s">
        <v>272</v>
      </c>
      <c r="L5" s="207" t="s">
        <v>273</v>
      </c>
      <c r="M5" s="207" t="s">
        <v>274</v>
      </c>
      <c r="N5" s="207" t="s">
        <v>275</v>
      </c>
      <c r="O5" s="207" t="s">
        <v>277</v>
      </c>
      <c r="P5" s="207" t="s">
        <v>278</v>
      </c>
    </row>
    <row r="6" spans="1:16" s="213" customFormat="1" ht="20.100000000000001" customHeight="1" thickBot="1">
      <c r="A6" s="209"/>
      <c r="B6" s="228" t="s">
        <v>39</v>
      </c>
      <c r="C6" s="218">
        <v>2</v>
      </c>
      <c r="D6" s="211">
        <v>1</v>
      </c>
      <c r="E6" s="211"/>
      <c r="F6" s="211"/>
      <c r="G6" s="211"/>
      <c r="H6" s="211"/>
      <c r="I6" s="211"/>
      <c r="J6" s="211"/>
      <c r="K6" s="211">
        <v>1</v>
      </c>
      <c r="L6" s="211"/>
      <c r="M6" s="211"/>
      <c r="N6" s="211"/>
      <c r="O6" s="212"/>
      <c r="P6" s="212"/>
    </row>
    <row r="7" spans="1:16" s="213" customFormat="1" ht="20.100000000000001" customHeight="1" thickBot="1">
      <c r="A7" s="209"/>
      <c r="B7" s="228" t="s">
        <v>41</v>
      </c>
      <c r="C7" s="214">
        <v>2</v>
      </c>
      <c r="D7" s="212">
        <v>2</v>
      </c>
      <c r="E7" s="212"/>
      <c r="F7" s="212"/>
      <c r="G7" s="212"/>
      <c r="H7" s="212"/>
      <c r="I7" s="212"/>
      <c r="J7" s="212"/>
      <c r="K7" s="212">
        <v>1</v>
      </c>
      <c r="L7" s="212"/>
      <c r="M7" s="212"/>
      <c r="N7" s="212"/>
      <c r="O7" s="212"/>
      <c r="P7" s="212"/>
    </row>
    <row r="8" spans="1:16" s="213" customFormat="1" ht="20.100000000000001" customHeight="1" thickBot="1">
      <c r="A8" s="209"/>
      <c r="B8" s="228" t="s">
        <v>42</v>
      </c>
      <c r="C8" s="214">
        <v>1</v>
      </c>
      <c r="D8" s="212">
        <v>2</v>
      </c>
      <c r="E8" s="212"/>
      <c r="F8" s="212"/>
      <c r="G8" s="212"/>
      <c r="H8" s="212"/>
      <c r="I8" s="212"/>
      <c r="J8" s="212"/>
      <c r="K8" s="212">
        <v>1</v>
      </c>
      <c r="L8" s="212"/>
      <c r="M8" s="212"/>
      <c r="N8" s="212"/>
      <c r="O8" s="212"/>
      <c r="P8" s="212"/>
    </row>
    <row r="9" spans="1:16" s="213" customFormat="1" ht="20.100000000000001" customHeight="1" thickBot="1">
      <c r="A9" s="209"/>
      <c r="B9" s="228" t="s">
        <v>43</v>
      </c>
      <c r="C9" s="214">
        <v>3</v>
      </c>
      <c r="D9" s="212">
        <v>1</v>
      </c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</row>
    <row r="10" spans="1:16" s="213" customFormat="1" ht="20.100000000000001" customHeight="1" thickBot="1">
      <c r="A10" s="209"/>
      <c r="B10" s="228" t="s">
        <v>44</v>
      </c>
      <c r="C10" s="214">
        <v>1</v>
      </c>
      <c r="D10" s="212">
        <v>1</v>
      </c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</row>
    <row r="11" spans="1:16" s="213" customFormat="1" ht="20.100000000000001" customHeight="1" thickBot="1">
      <c r="A11" s="209"/>
      <c r="B11" s="228" t="s">
        <v>279</v>
      </c>
      <c r="C11" s="214">
        <v>2</v>
      </c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</row>
    <row r="12" spans="1:16" s="217" customFormat="1" ht="32.25" customHeight="1" thickBot="1">
      <c r="A12" s="215"/>
      <c r="B12" s="229" t="s">
        <v>7</v>
      </c>
      <c r="C12" s="261">
        <f>SUM(C6:C11)</f>
        <v>11</v>
      </c>
      <c r="D12" s="261">
        <f t="shared" ref="D12:K12" si="0">SUM(D6:D11)</f>
        <v>7</v>
      </c>
      <c r="E12" s="261"/>
      <c r="F12" s="261"/>
      <c r="G12" s="261"/>
      <c r="H12" s="261"/>
      <c r="I12" s="261"/>
      <c r="J12" s="261"/>
      <c r="K12" s="261">
        <f t="shared" si="0"/>
        <v>3</v>
      </c>
      <c r="L12" s="261"/>
      <c r="M12" s="261"/>
      <c r="N12" s="261"/>
      <c r="O12" s="261"/>
      <c r="P12" s="261"/>
    </row>
    <row r="13" spans="1:16" s="217" customFormat="1" ht="32.25" customHeight="1">
      <c r="A13" s="215"/>
      <c r="B13" s="215"/>
      <c r="C13" s="230"/>
      <c r="D13" s="231"/>
      <c r="E13" s="231"/>
      <c r="F13" s="231"/>
      <c r="G13" s="231"/>
      <c r="H13" s="231"/>
      <c r="I13" s="230"/>
      <c r="J13" s="231"/>
      <c r="K13" s="230"/>
      <c r="L13" s="230"/>
      <c r="M13" s="231"/>
      <c r="N13" s="230"/>
      <c r="O13" s="230"/>
      <c r="P13" s="230"/>
    </row>
    <row r="14" spans="1:16" s="217" customFormat="1" ht="32.25" customHeight="1">
      <c r="A14" s="215"/>
      <c r="B14" s="215"/>
      <c r="C14" s="230"/>
      <c r="D14" s="231"/>
      <c r="E14" s="231"/>
      <c r="F14" s="231"/>
      <c r="G14" s="231"/>
      <c r="H14" s="231"/>
      <c r="I14" s="230"/>
      <c r="J14" s="231"/>
      <c r="K14" s="230"/>
      <c r="L14" s="230"/>
      <c r="M14" s="231"/>
      <c r="N14" s="230"/>
      <c r="O14" s="230"/>
      <c r="P14" s="230"/>
    </row>
    <row r="16" spans="1:16" s="213" customFormat="1" ht="18.75" customHeight="1">
      <c r="A16" s="223"/>
      <c r="B16" s="402" t="s">
        <v>276</v>
      </c>
      <c r="C16" s="402"/>
      <c r="D16" s="402"/>
      <c r="E16" s="402"/>
      <c r="F16" s="402"/>
      <c r="G16" s="402"/>
      <c r="H16" s="402"/>
      <c r="I16" s="402"/>
      <c r="J16" s="402"/>
      <c r="K16" s="402"/>
      <c r="L16" s="402"/>
      <c r="M16" s="402"/>
      <c r="N16" s="402"/>
      <c r="O16" s="402"/>
      <c r="P16" s="402"/>
    </row>
    <row r="17" spans="1:16" s="213" customFormat="1" ht="21.75" customHeight="1">
      <c r="A17" s="223"/>
      <c r="B17" s="405" t="s">
        <v>283</v>
      </c>
      <c r="C17" s="405"/>
      <c r="D17" s="405"/>
      <c r="E17" s="405"/>
      <c r="F17" s="405"/>
      <c r="G17" s="405"/>
      <c r="H17" s="405"/>
      <c r="I17" s="405"/>
      <c r="J17" s="405"/>
      <c r="K17" s="405"/>
      <c r="L17" s="405"/>
      <c r="M17" s="405"/>
      <c r="N17" s="405"/>
      <c r="O17" s="405"/>
      <c r="P17" s="405"/>
    </row>
    <row r="18" spans="1:16" ht="15">
      <c r="A18" s="21"/>
      <c r="B18" s="406"/>
      <c r="C18" s="406"/>
      <c r="D18" s="406"/>
      <c r="E18" s="406"/>
      <c r="F18" s="406"/>
      <c r="G18" s="406"/>
      <c r="H18" s="406"/>
      <c r="I18" s="406"/>
      <c r="J18" s="406"/>
      <c r="K18" s="406"/>
      <c r="L18" s="406"/>
      <c r="M18" s="406"/>
      <c r="N18" s="406"/>
      <c r="O18" s="406"/>
      <c r="P18" s="406"/>
    </row>
    <row r="19" spans="1:16" ht="15">
      <c r="A19" s="407" t="s">
        <v>263</v>
      </c>
      <c r="B19" s="411" t="s">
        <v>284</v>
      </c>
      <c r="C19" s="410" t="s">
        <v>36</v>
      </c>
      <c r="D19" s="410"/>
      <c r="E19" s="410"/>
      <c r="F19" s="410"/>
      <c r="G19" s="410"/>
      <c r="H19" s="410"/>
      <c r="I19" s="410"/>
      <c r="J19" s="410"/>
      <c r="K19" s="410"/>
      <c r="L19" s="410"/>
      <c r="M19" s="410"/>
      <c r="N19" s="410"/>
      <c r="O19" s="203"/>
      <c r="P19" s="203"/>
    </row>
    <row r="20" spans="1:16" s="208" customFormat="1" ht="36" customHeight="1">
      <c r="A20" s="408"/>
      <c r="B20" s="412"/>
      <c r="C20" s="207" t="s">
        <v>264</v>
      </c>
      <c r="D20" s="207" t="s">
        <v>265</v>
      </c>
      <c r="E20" s="207" t="s">
        <v>266</v>
      </c>
      <c r="F20" s="207" t="s">
        <v>267</v>
      </c>
      <c r="G20" s="207" t="s">
        <v>268</v>
      </c>
      <c r="H20" s="207" t="s">
        <v>269</v>
      </c>
      <c r="I20" s="207" t="s">
        <v>270</v>
      </c>
      <c r="J20" s="207" t="s">
        <v>271</v>
      </c>
      <c r="K20" s="207" t="s">
        <v>272</v>
      </c>
      <c r="L20" s="207" t="s">
        <v>273</v>
      </c>
      <c r="M20" s="207" t="s">
        <v>274</v>
      </c>
      <c r="N20" s="207" t="s">
        <v>275</v>
      </c>
      <c r="O20" s="207" t="s">
        <v>277</v>
      </c>
      <c r="P20" s="207" t="s">
        <v>278</v>
      </c>
    </row>
    <row r="21" spans="1:16" s="26" customFormat="1" ht="30" customHeight="1">
      <c r="A21" s="219" t="s">
        <v>39</v>
      </c>
      <c r="B21" s="227">
        <v>93</v>
      </c>
      <c r="C21" s="220">
        <v>80</v>
      </c>
      <c r="D21" s="220">
        <v>93.953488372093034</v>
      </c>
      <c r="E21" s="220">
        <v>92.558139534883722</v>
      </c>
      <c r="F21" s="220">
        <v>84.186046511627907</v>
      </c>
      <c r="G21" s="220">
        <f t="shared" ref="G21:N21" si="1">($B$21/4)*G6</f>
        <v>0</v>
      </c>
      <c r="H21" s="220">
        <f t="shared" si="1"/>
        <v>0</v>
      </c>
      <c r="I21" s="220">
        <f t="shared" si="1"/>
        <v>0</v>
      </c>
      <c r="J21" s="220">
        <f t="shared" si="1"/>
        <v>0</v>
      </c>
      <c r="K21" s="220">
        <f t="shared" si="1"/>
        <v>23.25</v>
      </c>
      <c r="L21" s="220">
        <f t="shared" si="1"/>
        <v>0</v>
      </c>
      <c r="M21" s="220">
        <f t="shared" si="1"/>
        <v>0</v>
      </c>
      <c r="N21" s="220">
        <f t="shared" si="1"/>
        <v>0</v>
      </c>
      <c r="O21" s="221"/>
      <c r="P21" s="221"/>
    </row>
    <row r="22" spans="1:16" s="26" customFormat="1" ht="30" customHeight="1">
      <c r="A22" s="219" t="s">
        <v>41</v>
      </c>
      <c r="B22" s="227">
        <v>93</v>
      </c>
      <c r="C22" s="220">
        <f>($B$22/4)*C7</f>
        <v>46.5</v>
      </c>
      <c r="D22" s="220">
        <f t="shared" ref="D22:N22" si="2">($B$22/4)*D7</f>
        <v>46.5</v>
      </c>
      <c r="E22" s="220">
        <f t="shared" si="2"/>
        <v>0</v>
      </c>
      <c r="F22" s="220">
        <f t="shared" si="2"/>
        <v>0</v>
      </c>
      <c r="G22" s="220">
        <f t="shared" si="2"/>
        <v>0</v>
      </c>
      <c r="H22" s="220">
        <f t="shared" si="2"/>
        <v>0</v>
      </c>
      <c r="I22" s="220">
        <f t="shared" si="2"/>
        <v>0</v>
      </c>
      <c r="J22" s="220">
        <f t="shared" si="2"/>
        <v>0</v>
      </c>
      <c r="K22" s="220">
        <f t="shared" si="2"/>
        <v>23.25</v>
      </c>
      <c r="L22" s="220">
        <f t="shared" si="2"/>
        <v>0</v>
      </c>
      <c r="M22" s="220">
        <f t="shared" si="2"/>
        <v>0</v>
      </c>
      <c r="N22" s="220">
        <f t="shared" si="2"/>
        <v>0</v>
      </c>
      <c r="O22" s="221"/>
      <c r="P22" s="221"/>
    </row>
    <row r="23" spans="1:16" s="26" customFormat="1" ht="30" customHeight="1">
      <c r="A23" s="219" t="s">
        <v>42</v>
      </c>
      <c r="B23" s="227">
        <v>93</v>
      </c>
      <c r="C23" s="220">
        <f t="shared" ref="C23:N23" si="3">(B23/4)*C8</f>
        <v>23.25</v>
      </c>
      <c r="D23" s="220">
        <f t="shared" si="3"/>
        <v>11.625</v>
      </c>
      <c r="E23" s="220">
        <f t="shared" si="3"/>
        <v>0</v>
      </c>
      <c r="F23" s="220">
        <f t="shared" si="3"/>
        <v>0</v>
      </c>
      <c r="G23" s="220">
        <f t="shared" si="3"/>
        <v>0</v>
      </c>
      <c r="H23" s="220">
        <f t="shared" si="3"/>
        <v>0</v>
      </c>
      <c r="I23" s="220">
        <f t="shared" si="3"/>
        <v>0</v>
      </c>
      <c r="J23" s="220">
        <f t="shared" si="3"/>
        <v>0</v>
      </c>
      <c r="K23" s="220">
        <f t="shared" si="3"/>
        <v>0</v>
      </c>
      <c r="L23" s="220">
        <f t="shared" si="3"/>
        <v>0</v>
      </c>
      <c r="M23" s="220">
        <f t="shared" si="3"/>
        <v>0</v>
      </c>
      <c r="N23" s="220">
        <f t="shared" si="3"/>
        <v>0</v>
      </c>
      <c r="O23" s="221"/>
      <c r="P23" s="221"/>
    </row>
    <row r="24" spans="1:16" s="26" customFormat="1" ht="30" customHeight="1">
      <c r="A24" s="219" t="s">
        <v>43</v>
      </c>
      <c r="B24" s="227">
        <v>92</v>
      </c>
      <c r="C24" s="220">
        <f>($B$24/4)*C9</f>
        <v>69</v>
      </c>
      <c r="D24" s="220">
        <f t="shared" ref="D24:N24" si="4">($B$24/4)*D9</f>
        <v>23</v>
      </c>
      <c r="E24" s="220">
        <f t="shared" si="4"/>
        <v>0</v>
      </c>
      <c r="F24" s="220">
        <f t="shared" si="4"/>
        <v>0</v>
      </c>
      <c r="G24" s="220">
        <f t="shared" si="4"/>
        <v>0</v>
      </c>
      <c r="H24" s="220">
        <f t="shared" si="4"/>
        <v>0</v>
      </c>
      <c r="I24" s="220">
        <f t="shared" si="4"/>
        <v>0</v>
      </c>
      <c r="J24" s="220">
        <f t="shared" si="4"/>
        <v>0</v>
      </c>
      <c r="K24" s="220">
        <f t="shared" si="4"/>
        <v>0</v>
      </c>
      <c r="L24" s="220">
        <f t="shared" si="4"/>
        <v>0</v>
      </c>
      <c r="M24" s="220">
        <f t="shared" si="4"/>
        <v>0</v>
      </c>
      <c r="N24" s="220">
        <f t="shared" si="4"/>
        <v>0</v>
      </c>
      <c r="O24" s="221"/>
      <c r="P24" s="221"/>
    </row>
    <row r="25" spans="1:16" s="26" customFormat="1" ht="30" customHeight="1">
      <c r="A25" s="219" t="s">
        <v>44</v>
      </c>
      <c r="B25" s="227">
        <v>92</v>
      </c>
      <c r="C25" s="220">
        <f>($B$25/4)*C10</f>
        <v>23</v>
      </c>
      <c r="D25" s="220">
        <f t="shared" ref="D25:N25" si="5">($B$25/4)*D10</f>
        <v>23</v>
      </c>
      <c r="E25" s="220">
        <f t="shared" si="5"/>
        <v>0</v>
      </c>
      <c r="F25" s="220">
        <f t="shared" si="5"/>
        <v>0</v>
      </c>
      <c r="G25" s="220">
        <f t="shared" si="5"/>
        <v>0</v>
      </c>
      <c r="H25" s="220">
        <f t="shared" si="5"/>
        <v>0</v>
      </c>
      <c r="I25" s="220">
        <f t="shared" si="5"/>
        <v>0</v>
      </c>
      <c r="J25" s="220">
        <f t="shared" si="5"/>
        <v>0</v>
      </c>
      <c r="K25" s="220">
        <f t="shared" si="5"/>
        <v>0</v>
      </c>
      <c r="L25" s="220">
        <f t="shared" si="5"/>
        <v>0</v>
      </c>
      <c r="M25" s="220">
        <f t="shared" si="5"/>
        <v>0</v>
      </c>
      <c r="N25" s="220">
        <f t="shared" si="5"/>
        <v>0</v>
      </c>
      <c r="O25" s="221"/>
      <c r="P25" s="221"/>
    </row>
    <row r="26" spans="1:16" s="26" customFormat="1" ht="30" customHeight="1">
      <c r="A26" s="219" t="s">
        <v>279</v>
      </c>
      <c r="B26" s="227">
        <v>91</v>
      </c>
      <c r="C26" s="220">
        <f>($B$26/4)*C11</f>
        <v>45.5</v>
      </c>
      <c r="D26" s="220">
        <f t="shared" ref="D26:N26" si="6">($B$26/4)*D11</f>
        <v>0</v>
      </c>
      <c r="E26" s="220">
        <f t="shared" si="6"/>
        <v>0</v>
      </c>
      <c r="F26" s="220">
        <f t="shared" si="6"/>
        <v>0</v>
      </c>
      <c r="G26" s="220">
        <f t="shared" si="6"/>
        <v>0</v>
      </c>
      <c r="H26" s="220">
        <f t="shared" si="6"/>
        <v>0</v>
      </c>
      <c r="I26" s="220">
        <f t="shared" si="6"/>
        <v>0</v>
      </c>
      <c r="J26" s="220">
        <f t="shared" si="6"/>
        <v>0</v>
      </c>
      <c r="K26" s="220">
        <f t="shared" si="6"/>
        <v>0</v>
      </c>
      <c r="L26" s="220">
        <f t="shared" si="6"/>
        <v>0</v>
      </c>
      <c r="M26" s="220">
        <f t="shared" si="6"/>
        <v>0</v>
      </c>
      <c r="N26" s="220">
        <f t="shared" si="6"/>
        <v>0</v>
      </c>
      <c r="O26" s="221"/>
      <c r="P26" s="221"/>
    </row>
    <row r="27" spans="1:16" ht="30" customHeight="1">
      <c r="A27" s="390" t="s">
        <v>282</v>
      </c>
      <c r="B27" s="390"/>
      <c r="C27" s="222">
        <f>AVERAGE(C21:C26)</f>
        <v>47.875</v>
      </c>
      <c r="D27" s="222">
        <f t="shared" ref="D27:N27" si="7">AVERAGE(D21:D26)</f>
        <v>33.013081395348841</v>
      </c>
      <c r="E27" s="222">
        <f t="shared" si="7"/>
        <v>15.426356589147288</v>
      </c>
      <c r="F27" s="222">
        <f t="shared" si="7"/>
        <v>14.031007751937985</v>
      </c>
      <c r="G27" s="222">
        <f t="shared" si="7"/>
        <v>0</v>
      </c>
      <c r="H27" s="222">
        <f t="shared" si="7"/>
        <v>0</v>
      </c>
      <c r="I27" s="222">
        <f t="shared" si="7"/>
        <v>0</v>
      </c>
      <c r="J27" s="222">
        <f t="shared" si="7"/>
        <v>0</v>
      </c>
      <c r="K27" s="222">
        <f t="shared" si="7"/>
        <v>7.75</v>
      </c>
      <c r="L27" s="222">
        <f t="shared" si="7"/>
        <v>0</v>
      </c>
      <c r="M27" s="222">
        <f t="shared" si="7"/>
        <v>0</v>
      </c>
      <c r="N27" s="222">
        <f t="shared" si="7"/>
        <v>0</v>
      </c>
      <c r="O27" s="202"/>
      <c r="P27" s="202"/>
    </row>
  </sheetData>
  <mergeCells count="13">
    <mergeCell ref="B1:P1"/>
    <mergeCell ref="B2:P2"/>
    <mergeCell ref="B3:P3"/>
    <mergeCell ref="B4:B5"/>
    <mergeCell ref="C4:N4"/>
    <mergeCell ref="O4:P4"/>
    <mergeCell ref="A27:B27"/>
    <mergeCell ref="B16:P16"/>
    <mergeCell ref="B17:P17"/>
    <mergeCell ref="B18:P18"/>
    <mergeCell ref="A19:A20"/>
    <mergeCell ref="B19:B20"/>
    <mergeCell ref="C19:N19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published="0"/>
  <dimension ref="A1:X64"/>
  <sheetViews>
    <sheetView workbookViewId="0">
      <selection activeCell="D61" sqref="D61"/>
    </sheetView>
  </sheetViews>
  <sheetFormatPr defaultColWidth="17.140625" defaultRowHeight="15.75"/>
  <cols>
    <col min="1" max="1" width="7.7109375" style="1" bestFit="1" customWidth="1"/>
    <col min="2" max="2" width="26.42578125" style="2" customWidth="1"/>
    <col min="3" max="3" width="14.28515625" style="1" customWidth="1"/>
    <col min="4" max="24" width="8.28515625" style="2" bestFit="1" customWidth="1"/>
    <col min="25" max="16384" width="17.140625" style="2"/>
  </cols>
  <sheetData>
    <row r="1" spans="1:24" ht="30">
      <c r="B1" s="361" t="s">
        <v>154</v>
      </c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  <c r="S1" s="361"/>
      <c r="T1" s="361"/>
      <c r="U1" s="361"/>
      <c r="V1" s="361"/>
      <c r="W1" s="361"/>
      <c r="X1" s="361"/>
    </row>
    <row r="2" spans="1:24" ht="20.25">
      <c r="B2" s="362" t="s">
        <v>155</v>
      </c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  <c r="S2" s="362"/>
      <c r="T2" s="362"/>
      <c r="U2" s="362"/>
      <c r="V2" s="362"/>
      <c r="W2" s="362"/>
      <c r="X2" s="362"/>
    </row>
    <row r="3" spans="1:24" ht="18">
      <c r="B3" s="364" t="s">
        <v>164</v>
      </c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4"/>
      <c r="R3" s="364"/>
      <c r="S3" s="364"/>
      <c r="T3" s="364"/>
      <c r="U3" s="364"/>
      <c r="V3" s="364"/>
      <c r="W3" s="364"/>
      <c r="X3" s="364"/>
    </row>
    <row r="4" spans="1:24">
      <c r="A4" s="344" t="s">
        <v>162</v>
      </c>
      <c r="B4" s="344" t="s">
        <v>156</v>
      </c>
      <c r="C4" s="344" t="s">
        <v>157</v>
      </c>
      <c r="D4" s="350" t="s">
        <v>163</v>
      </c>
      <c r="E4" s="329"/>
      <c r="F4" s="329"/>
      <c r="G4" s="329"/>
      <c r="H4" s="352"/>
      <c r="I4" s="415" t="s">
        <v>158</v>
      </c>
      <c r="J4" s="415"/>
      <c r="K4" s="415"/>
      <c r="L4" s="415"/>
      <c r="M4" s="415"/>
      <c r="N4" s="415"/>
      <c r="O4" s="415"/>
      <c r="P4" s="415"/>
      <c r="Q4" s="415" t="s">
        <v>161</v>
      </c>
      <c r="R4" s="415"/>
      <c r="S4" s="415"/>
      <c r="T4" s="415"/>
      <c r="U4" s="415"/>
      <c r="V4" s="415"/>
      <c r="W4" s="415"/>
      <c r="X4" s="415"/>
    </row>
    <row r="5" spans="1:24">
      <c r="A5" s="345"/>
      <c r="B5" s="345"/>
      <c r="C5" s="345"/>
      <c r="D5" s="351"/>
      <c r="E5" s="331"/>
      <c r="F5" s="331"/>
      <c r="G5" s="331"/>
      <c r="H5" s="353"/>
      <c r="I5" s="415" t="s">
        <v>159</v>
      </c>
      <c r="J5" s="415"/>
      <c r="K5" s="415"/>
      <c r="L5" s="415"/>
      <c r="M5" s="415" t="s">
        <v>160</v>
      </c>
      <c r="N5" s="415"/>
      <c r="O5" s="415"/>
      <c r="P5" s="415"/>
      <c r="Q5" s="415" t="s">
        <v>159</v>
      </c>
      <c r="R5" s="415"/>
      <c r="S5" s="415"/>
      <c r="T5" s="415"/>
      <c r="U5" s="415" t="s">
        <v>160</v>
      </c>
      <c r="V5" s="415"/>
      <c r="W5" s="415"/>
      <c r="X5" s="415"/>
    </row>
    <row r="6" spans="1:24">
      <c r="A6" s="345"/>
      <c r="B6" s="345"/>
      <c r="C6" s="345"/>
      <c r="D6" s="3">
        <v>1</v>
      </c>
      <c r="E6" s="4">
        <v>2</v>
      </c>
      <c r="F6" s="4">
        <v>3</v>
      </c>
      <c r="G6" s="4">
        <v>4</v>
      </c>
      <c r="H6" s="4">
        <v>5</v>
      </c>
      <c r="I6" s="4">
        <v>1</v>
      </c>
      <c r="J6" s="4">
        <v>2</v>
      </c>
      <c r="K6" s="4">
        <v>3</v>
      </c>
      <c r="L6" s="4">
        <v>4</v>
      </c>
      <c r="M6" s="4">
        <v>5</v>
      </c>
      <c r="N6" s="4">
        <v>6</v>
      </c>
      <c r="O6" s="4">
        <v>7</v>
      </c>
      <c r="P6" s="4">
        <v>8</v>
      </c>
      <c r="Q6" s="4">
        <v>1</v>
      </c>
      <c r="R6" s="4">
        <v>2</v>
      </c>
      <c r="S6" s="4">
        <v>3</v>
      </c>
      <c r="T6" s="4">
        <v>4</v>
      </c>
      <c r="U6" s="4">
        <v>5</v>
      </c>
      <c r="V6" s="4">
        <v>6</v>
      </c>
      <c r="W6" s="4">
        <v>7</v>
      </c>
      <c r="X6" s="3">
        <v>8</v>
      </c>
    </row>
    <row r="7" spans="1:24">
      <c r="A7" s="346"/>
      <c r="B7" s="346"/>
      <c r="C7" s="346"/>
      <c r="D7" s="3" t="s">
        <v>152</v>
      </c>
      <c r="E7" s="4" t="s">
        <v>153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152</v>
      </c>
      <c r="N7" s="4" t="s">
        <v>1</v>
      </c>
      <c r="O7" s="4" t="s">
        <v>1</v>
      </c>
      <c r="P7" s="4" t="s">
        <v>1</v>
      </c>
      <c r="Q7" s="4" t="s">
        <v>1</v>
      </c>
      <c r="R7" s="4" t="s">
        <v>1</v>
      </c>
      <c r="S7" s="4" t="s">
        <v>1</v>
      </c>
      <c r="T7" s="4" t="s">
        <v>1</v>
      </c>
      <c r="U7" s="4" t="s">
        <v>1</v>
      </c>
      <c r="V7" s="4" t="s">
        <v>1</v>
      </c>
      <c r="W7" s="4" t="s">
        <v>2</v>
      </c>
      <c r="X7" s="3" t="s">
        <v>2</v>
      </c>
    </row>
    <row r="8" spans="1:24">
      <c r="A8" s="5">
        <v>1</v>
      </c>
      <c r="B8" s="6" t="s">
        <v>50</v>
      </c>
      <c r="C8" s="6" t="s">
        <v>51</v>
      </c>
      <c r="D8" s="7">
        <v>10</v>
      </c>
      <c r="E8" s="7">
        <v>10</v>
      </c>
      <c r="F8" s="7">
        <v>7</v>
      </c>
      <c r="G8" s="7">
        <v>10</v>
      </c>
      <c r="H8" s="7">
        <v>10</v>
      </c>
      <c r="I8" s="7">
        <v>10</v>
      </c>
      <c r="J8" s="7">
        <v>10</v>
      </c>
      <c r="K8" s="7">
        <v>10</v>
      </c>
      <c r="L8" s="7"/>
      <c r="M8" s="7"/>
      <c r="N8" s="7">
        <v>10</v>
      </c>
      <c r="O8" s="7">
        <v>9</v>
      </c>
      <c r="P8" s="7"/>
      <c r="Q8" s="7">
        <v>10</v>
      </c>
      <c r="R8" s="7"/>
      <c r="S8" s="7"/>
      <c r="T8" s="7">
        <v>9</v>
      </c>
      <c r="U8" s="7">
        <v>10</v>
      </c>
      <c r="V8" s="7">
        <v>9</v>
      </c>
      <c r="W8" s="7"/>
      <c r="X8" s="7">
        <v>10</v>
      </c>
    </row>
    <row r="9" spans="1:24">
      <c r="A9" s="5">
        <v>2</v>
      </c>
      <c r="B9" s="6" t="s">
        <v>52</v>
      </c>
      <c r="C9" s="6" t="s">
        <v>53</v>
      </c>
      <c r="D9" s="7">
        <v>10</v>
      </c>
      <c r="E9" s="7">
        <v>7</v>
      </c>
      <c r="F9" s="7">
        <v>9</v>
      </c>
      <c r="G9" s="7">
        <v>9</v>
      </c>
      <c r="H9" s="7">
        <v>4</v>
      </c>
      <c r="I9" s="7">
        <v>9</v>
      </c>
      <c r="J9" s="7">
        <v>9</v>
      </c>
      <c r="K9" s="7">
        <v>9</v>
      </c>
      <c r="L9" s="7">
        <v>9</v>
      </c>
      <c r="M9" s="7"/>
      <c r="N9" s="7">
        <v>9</v>
      </c>
      <c r="O9" s="7">
        <v>9</v>
      </c>
      <c r="P9" s="7">
        <v>10</v>
      </c>
      <c r="Q9" s="7"/>
      <c r="R9" s="7"/>
      <c r="S9" s="7"/>
      <c r="T9" s="7"/>
      <c r="U9" s="7"/>
      <c r="V9" s="7"/>
      <c r="W9" s="7"/>
      <c r="X9" s="7"/>
    </row>
    <row r="10" spans="1:24">
      <c r="A10" s="5">
        <v>3</v>
      </c>
      <c r="B10" s="6" t="s">
        <v>54</v>
      </c>
      <c r="C10" s="6" t="s">
        <v>55</v>
      </c>
      <c r="D10" s="7">
        <v>10</v>
      </c>
      <c r="E10" s="7">
        <v>8</v>
      </c>
      <c r="F10" s="7">
        <v>9</v>
      </c>
      <c r="G10" s="7">
        <v>10</v>
      </c>
      <c r="H10" s="7">
        <v>9</v>
      </c>
      <c r="I10" s="7">
        <v>10</v>
      </c>
      <c r="J10" s="7"/>
      <c r="K10" s="7">
        <v>9</v>
      </c>
      <c r="L10" s="7">
        <v>10</v>
      </c>
      <c r="M10" s="7"/>
      <c r="N10" s="7">
        <v>9</v>
      </c>
      <c r="O10" s="7">
        <v>10</v>
      </c>
      <c r="P10" s="7">
        <v>9</v>
      </c>
      <c r="Q10" s="7">
        <v>10</v>
      </c>
      <c r="R10" s="7">
        <v>10</v>
      </c>
      <c r="S10" s="7">
        <v>10</v>
      </c>
      <c r="T10" s="7">
        <v>10</v>
      </c>
      <c r="U10" s="7">
        <v>4</v>
      </c>
      <c r="V10" s="7"/>
      <c r="W10" s="7"/>
      <c r="X10" s="7">
        <v>10</v>
      </c>
    </row>
    <row r="11" spans="1:24">
      <c r="A11" s="5">
        <v>4</v>
      </c>
      <c r="B11" s="6" t="s">
        <v>56</v>
      </c>
      <c r="C11" s="6" t="s">
        <v>57</v>
      </c>
      <c r="D11" s="7"/>
      <c r="E11" s="7">
        <v>10</v>
      </c>
      <c r="F11" s="7">
        <v>9</v>
      </c>
      <c r="G11" s="7">
        <v>9</v>
      </c>
      <c r="H11" s="7">
        <v>7</v>
      </c>
      <c r="I11" s="7">
        <v>10</v>
      </c>
      <c r="J11" s="7"/>
      <c r="K11" s="7">
        <v>10</v>
      </c>
      <c r="L11" s="7"/>
      <c r="M11" s="7">
        <v>10</v>
      </c>
      <c r="N11" s="7"/>
      <c r="O11" s="7">
        <v>10</v>
      </c>
      <c r="P11" s="7">
        <v>10</v>
      </c>
      <c r="Q11" s="7">
        <v>8</v>
      </c>
      <c r="R11" s="7"/>
      <c r="S11" s="7">
        <v>10</v>
      </c>
      <c r="T11" s="7">
        <v>10</v>
      </c>
      <c r="U11" s="7"/>
      <c r="V11" s="7">
        <v>10</v>
      </c>
      <c r="W11" s="7"/>
      <c r="X11" s="7">
        <v>10</v>
      </c>
    </row>
    <row r="12" spans="1:24">
      <c r="A12" s="5">
        <v>5</v>
      </c>
      <c r="B12" s="6" t="s">
        <v>58</v>
      </c>
      <c r="C12" s="6" t="s">
        <v>59</v>
      </c>
      <c r="D12" s="7">
        <v>10</v>
      </c>
      <c r="E12" s="7">
        <v>10</v>
      </c>
      <c r="F12" s="7">
        <v>9</v>
      </c>
      <c r="G12" s="7">
        <v>5</v>
      </c>
      <c r="H12" s="7">
        <v>7</v>
      </c>
      <c r="I12" s="7"/>
      <c r="J12" s="7"/>
      <c r="K12" s="7">
        <v>10</v>
      </c>
      <c r="L12" s="7">
        <v>7</v>
      </c>
      <c r="M12" s="7">
        <v>10</v>
      </c>
      <c r="N12" s="7">
        <v>10</v>
      </c>
      <c r="O12" s="7">
        <v>10</v>
      </c>
      <c r="P12" s="7"/>
      <c r="Q12" s="7"/>
      <c r="R12" s="7">
        <v>10</v>
      </c>
      <c r="S12" s="7">
        <v>10</v>
      </c>
      <c r="T12" s="7">
        <v>10</v>
      </c>
      <c r="U12" s="7">
        <v>6</v>
      </c>
      <c r="V12" s="7">
        <v>10</v>
      </c>
      <c r="W12" s="7">
        <v>6</v>
      </c>
      <c r="X12" s="7"/>
    </row>
    <row r="13" spans="1:24">
      <c r="A13" s="5">
        <v>6</v>
      </c>
      <c r="B13" s="6" t="s">
        <v>60</v>
      </c>
      <c r="C13" s="6" t="s">
        <v>61</v>
      </c>
      <c r="D13" s="7">
        <v>3</v>
      </c>
      <c r="E13" s="7">
        <v>8</v>
      </c>
      <c r="F13" s="7">
        <v>10</v>
      </c>
      <c r="G13" s="7">
        <v>8</v>
      </c>
      <c r="H13" s="7">
        <v>5</v>
      </c>
      <c r="I13" s="7"/>
      <c r="J13" s="7"/>
      <c r="K13" s="7">
        <v>8</v>
      </c>
      <c r="L13" s="7">
        <v>10</v>
      </c>
      <c r="M13" s="7">
        <v>4</v>
      </c>
      <c r="N13" s="7"/>
      <c r="O13" s="7"/>
      <c r="P13" s="7">
        <v>8</v>
      </c>
      <c r="Q13" s="7">
        <v>5</v>
      </c>
      <c r="R13" s="7"/>
      <c r="S13" s="7">
        <v>10</v>
      </c>
      <c r="T13" s="7">
        <v>10</v>
      </c>
      <c r="U13" s="7">
        <v>6</v>
      </c>
      <c r="V13" s="7">
        <v>10</v>
      </c>
      <c r="W13" s="7"/>
      <c r="X13" s="7">
        <v>10</v>
      </c>
    </row>
    <row r="14" spans="1:24">
      <c r="A14" s="5">
        <v>7</v>
      </c>
      <c r="B14" s="6" t="s">
        <v>62</v>
      </c>
      <c r="C14" s="6" t="s">
        <v>63</v>
      </c>
      <c r="D14" s="7">
        <v>10</v>
      </c>
      <c r="E14" s="7">
        <v>3</v>
      </c>
      <c r="F14" s="7">
        <v>7</v>
      </c>
      <c r="G14" s="7">
        <v>5</v>
      </c>
      <c r="H14" s="7"/>
      <c r="I14" s="7"/>
      <c r="J14" s="7"/>
      <c r="K14" s="7">
        <v>7</v>
      </c>
      <c r="L14" s="7">
        <v>7</v>
      </c>
      <c r="M14" s="7">
        <v>10</v>
      </c>
      <c r="N14" s="7"/>
      <c r="O14" s="7">
        <v>9</v>
      </c>
      <c r="P14" s="7">
        <v>9</v>
      </c>
      <c r="Q14" s="7"/>
      <c r="R14" s="7"/>
      <c r="S14" s="7"/>
      <c r="T14" s="7"/>
      <c r="U14" s="7"/>
      <c r="V14" s="7"/>
      <c r="W14" s="7"/>
      <c r="X14" s="7"/>
    </row>
    <row r="15" spans="1:24">
      <c r="A15" s="5">
        <v>8</v>
      </c>
      <c r="B15" s="6" t="s">
        <v>64</v>
      </c>
      <c r="C15" s="6" t="s">
        <v>65</v>
      </c>
      <c r="D15" s="7">
        <v>7</v>
      </c>
      <c r="E15" s="7">
        <v>3</v>
      </c>
      <c r="F15" s="7">
        <v>10</v>
      </c>
      <c r="G15" s="7">
        <v>4</v>
      </c>
      <c r="H15" s="7">
        <v>6</v>
      </c>
      <c r="I15" s="7">
        <v>9</v>
      </c>
      <c r="J15" s="7"/>
      <c r="K15" s="7">
        <v>9</v>
      </c>
      <c r="L15" s="7"/>
      <c r="M15" s="7"/>
      <c r="N15" s="7">
        <v>10</v>
      </c>
      <c r="O15" s="7">
        <v>10</v>
      </c>
      <c r="P15" s="7">
        <v>8</v>
      </c>
      <c r="Q15" s="7">
        <v>10</v>
      </c>
      <c r="R15" s="7"/>
      <c r="S15" s="7">
        <v>10</v>
      </c>
      <c r="T15" s="7">
        <v>10</v>
      </c>
      <c r="U15" s="7"/>
      <c r="V15" s="7">
        <v>10</v>
      </c>
      <c r="W15" s="7"/>
      <c r="X15" s="7">
        <v>9</v>
      </c>
    </row>
    <row r="16" spans="1:24">
      <c r="A16" s="5">
        <v>9</v>
      </c>
      <c r="B16" s="6" t="s">
        <v>66</v>
      </c>
      <c r="C16" s="6" t="s">
        <v>67</v>
      </c>
      <c r="D16" s="7">
        <v>7</v>
      </c>
      <c r="E16" s="7">
        <v>5</v>
      </c>
      <c r="F16" s="7">
        <v>8</v>
      </c>
      <c r="G16" s="7"/>
      <c r="H16" s="7"/>
      <c r="I16" s="7">
        <v>3</v>
      </c>
      <c r="J16" s="7">
        <v>9</v>
      </c>
      <c r="K16" s="7">
        <v>9</v>
      </c>
      <c r="L16" s="7">
        <v>5</v>
      </c>
      <c r="M16" s="7">
        <v>6</v>
      </c>
      <c r="N16" s="7">
        <v>4</v>
      </c>
      <c r="O16" s="7">
        <v>0</v>
      </c>
      <c r="P16" s="7">
        <v>4</v>
      </c>
      <c r="Q16" s="7">
        <v>6</v>
      </c>
      <c r="R16" s="7"/>
      <c r="S16" s="7">
        <v>9</v>
      </c>
      <c r="T16" s="7">
        <v>4</v>
      </c>
      <c r="U16" s="7"/>
      <c r="V16" s="7">
        <v>6</v>
      </c>
      <c r="W16" s="7"/>
      <c r="X16" s="7"/>
    </row>
    <row r="17" spans="1:24">
      <c r="A17" s="5">
        <v>10</v>
      </c>
      <c r="B17" s="6" t="s">
        <v>68</v>
      </c>
      <c r="C17" s="6" t="s">
        <v>69</v>
      </c>
      <c r="D17" s="7">
        <v>10</v>
      </c>
      <c r="E17" s="7">
        <v>3</v>
      </c>
      <c r="F17" s="7">
        <v>8</v>
      </c>
      <c r="G17" s="7">
        <v>5</v>
      </c>
      <c r="H17" s="7"/>
      <c r="I17" s="7"/>
      <c r="J17" s="7"/>
      <c r="K17" s="7"/>
      <c r="L17" s="7"/>
      <c r="M17" s="7">
        <v>8</v>
      </c>
      <c r="N17" s="7">
        <v>4</v>
      </c>
      <c r="O17" s="7">
        <v>10</v>
      </c>
      <c r="P17" s="7">
        <v>5</v>
      </c>
      <c r="Q17" s="7">
        <v>10</v>
      </c>
      <c r="R17" s="7"/>
      <c r="S17" s="7"/>
      <c r="T17" s="7">
        <v>10</v>
      </c>
      <c r="U17" s="7">
        <v>4</v>
      </c>
      <c r="V17" s="7"/>
      <c r="W17" s="7">
        <v>10</v>
      </c>
      <c r="X17" s="7">
        <v>10</v>
      </c>
    </row>
    <row r="18" spans="1:24">
      <c r="A18" s="5">
        <v>11</v>
      </c>
      <c r="B18" s="6" t="s">
        <v>70</v>
      </c>
      <c r="C18" s="6" t="s">
        <v>71</v>
      </c>
      <c r="D18" s="7">
        <v>7</v>
      </c>
      <c r="E18" s="7">
        <v>8</v>
      </c>
      <c r="F18" s="7">
        <v>9</v>
      </c>
      <c r="G18" s="7">
        <v>9</v>
      </c>
      <c r="H18" s="7">
        <v>7</v>
      </c>
      <c r="I18" s="7"/>
      <c r="J18" s="7">
        <v>8</v>
      </c>
      <c r="K18" s="7">
        <v>9</v>
      </c>
      <c r="L18" s="7"/>
      <c r="M18" s="7"/>
      <c r="N18" s="7">
        <v>10</v>
      </c>
      <c r="O18" s="7">
        <v>6</v>
      </c>
      <c r="P18" s="7">
        <v>10</v>
      </c>
      <c r="Q18" s="7">
        <v>8</v>
      </c>
      <c r="R18" s="7"/>
      <c r="S18" s="7">
        <v>10</v>
      </c>
      <c r="T18" s="7">
        <v>10</v>
      </c>
      <c r="U18" s="7">
        <v>8</v>
      </c>
      <c r="V18" s="7">
        <v>8</v>
      </c>
      <c r="W18" s="7"/>
      <c r="X18" s="7">
        <v>10</v>
      </c>
    </row>
    <row r="19" spans="1:24">
      <c r="A19" s="5">
        <v>12</v>
      </c>
      <c r="B19" s="6" t="s">
        <v>72</v>
      </c>
      <c r="C19" s="6" t="s">
        <v>73</v>
      </c>
      <c r="D19" s="7">
        <v>10</v>
      </c>
      <c r="E19" s="7"/>
      <c r="F19" s="7">
        <v>9</v>
      </c>
      <c r="G19" s="7">
        <v>9</v>
      </c>
      <c r="H19" s="7">
        <v>7</v>
      </c>
      <c r="I19" s="7">
        <v>10</v>
      </c>
      <c r="J19" s="7"/>
      <c r="K19" s="7">
        <v>10</v>
      </c>
      <c r="L19" s="7">
        <v>8</v>
      </c>
      <c r="M19" s="7">
        <v>10</v>
      </c>
      <c r="N19" s="7"/>
      <c r="O19" s="7">
        <v>10</v>
      </c>
      <c r="P19" s="7">
        <v>6</v>
      </c>
      <c r="Q19" s="7">
        <v>10</v>
      </c>
      <c r="R19" s="7">
        <v>6</v>
      </c>
      <c r="S19" s="7">
        <v>10</v>
      </c>
      <c r="T19" s="7">
        <v>6</v>
      </c>
      <c r="U19" s="7">
        <v>4</v>
      </c>
      <c r="V19" s="7"/>
      <c r="W19" s="7"/>
      <c r="X19" s="7">
        <v>10</v>
      </c>
    </row>
    <row r="20" spans="1:24">
      <c r="A20" s="5">
        <v>13</v>
      </c>
      <c r="B20" s="6" t="s">
        <v>74</v>
      </c>
      <c r="C20" s="6" t="s">
        <v>75</v>
      </c>
      <c r="D20" s="7">
        <v>10</v>
      </c>
      <c r="E20" s="7">
        <v>3</v>
      </c>
      <c r="F20" s="7">
        <v>10</v>
      </c>
      <c r="G20" s="7">
        <v>4</v>
      </c>
      <c r="H20" s="7">
        <v>9</v>
      </c>
      <c r="I20" s="7">
        <v>7</v>
      </c>
      <c r="J20" s="7"/>
      <c r="K20" s="7">
        <v>9</v>
      </c>
      <c r="L20" s="7">
        <v>5</v>
      </c>
      <c r="M20" s="7"/>
      <c r="N20" s="7">
        <v>8</v>
      </c>
      <c r="O20" s="7">
        <v>9</v>
      </c>
      <c r="P20" s="7">
        <v>9</v>
      </c>
      <c r="Q20" s="7">
        <v>8</v>
      </c>
      <c r="R20" s="7">
        <v>8</v>
      </c>
      <c r="S20" s="7">
        <v>10</v>
      </c>
      <c r="T20" s="7">
        <v>10</v>
      </c>
      <c r="U20" s="7">
        <v>8</v>
      </c>
      <c r="V20" s="7">
        <v>8</v>
      </c>
      <c r="W20" s="7"/>
      <c r="X20" s="7">
        <v>10</v>
      </c>
    </row>
    <row r="21" spans="1:24">
      <c r="A21" s="5">
        <v>14</v>
      </c>
      <c r="B21" s="6" t="s">
        <v>76</v>
      </c>
      <c r="C21" s="6" t="s">
        <v>77</v>
      </c>
      <c r="D21" s="7">
        <v>10</v>
      </c>
      <c r="E21" s="7">
        <v>8</v>
      </c>
      <c r="F21" s="7">
        <v>9</v>
      </c>
      <c r="G21" s="7">
        <v>10</v>
      </c>
      <c r="H21" s="7">
        <v>10</v>
      </c>
      <c r="I21" s="7">
        <v>8</v>
      </c>
      <c r="J21" s="7">
        <v>9</v>
      </c>
      <c r="K21" s="7"/>
      <c r="L21" s="7">
        <v>9</v>
      </c>
      <c r="M21" s="7">
        <v>10</v>
      </c>
      <c r="N21" s="7">
        <v>9</v>
      </c>
      <c r="O21" s="7">
        <v>10</v>
      </c>
      <c r="P21" s="7"/>
      <c r="Q21" s="7"/>
      <c r="R21" s="7"/>
      <c r="S21" s="7"/>
      <c r="T21" s="7"/>
      <c r="U21" s="7"/>
      <c r="V21" s="7"/>
      <c r="W21" s="7"/>
      <c r="X21" s="7"/>
    </row>
    <row r="22" spans="1:24">
      <c r="A22" s="5">
        <v>15</v>
      </c>
      <c r="B22" s="6" t="s">
        <v>78</v>
      </c>
      <c r="C22" s="6" t="s">
        <v>79</v>
      </c>
      <c r="D22" s="7">
        <v>10</v>
      </c>
      <c r="E22" s="7">
        <v>4</v>
      </c>
      <c r="F22" s="7">
        <v>9</v>
      </c>
      <c r="G22" s="7">
        <v>10</v>
      </c>
      <c r="H22" s="7">
        <v>6</v>
      </c>
      <c r="I22" s="7">
        <v>10</v>
      </c>
      <c r="J22" s="7"/>
      <c r="K22" s="7">
        <v>10</v>
      </c>
      <c r="L22" s="7">
        <v>4</v>
      </c>
      <c r="M22" s="7"/>
      <c r="N22" s="7">
        <v>8</v>
      </c>
      <c r="O22" s="7">
        <v>10</v>
      </c>
      <c r="P22" s="7">
        <v>10</v>
      </c>
      <c r="Q22" s="7"/>
      <c r="R22" s="7">
        <v>10</v>
      </c>
      <c r="S22" s="7">
        <v>10</v>
      </c>
      <c r="T22" s="7"/>
      <c r="U22" s="7">
        <v>10</v>
      </c>
      <c r="V22" s="7">
        <v>10</v>
      </c>
      <c r="W22" s="7"/>
      <c r="X22" s="7">
        <v>10</v>
      </c>
    </row>
    <row r="23" spans="1:24">
      <c r="A23" s="5">
        <v>16</v>
      </c>
      <c r="B23" s="6" t="s">
        <v>80</v>
      </c>
      <c r="C23" s="6" t="s">
        <v>81</v>
      </c>
      <c r="D23" s="7"/>
      <c r="E23" s="7"/>
      <c r="F23" s="7"/>
      <c r="G23" s="7"/>
      <c r="H23" s="7"/>
      <c r="I23" s="7">
        <v>7</v>
      </c>
      <c r="J23" s="7">
        <v>9</v>
      </c>
      <c r="K23" s="7"/>
      <c r="L23" s="7">
        <v>9</v>
      </c>
      <c r="M23" s="7">
        <v>7</v>
      </c>
      <c r="N23" s="7">
        <v>4</v>
      </c>
      <c r="O23" s="7">
        <v>6</v>
      </c>
      <c r="P23" s="7"/>
      <c r="Q23" s="7">
        <v>6</v>
      </c>
      <c r="R23" s="7"/>
      <c r="S23" s="7">
        <v>10</v>
      </c>
      <c r="T23" s="7"/>
      <c r="U23" s="7">
        <v>8</v>
      </c>
      <c r="V23" s="7">
        <v>10</v>
      </c>
      <c r="W23" s="7"/>
      <c r="X23" s="7">
        <v>10</v>
      </c>
    </row>
    <row r="24" spans="1:24">
      <c r="A24" s="5">
        <v>17</v>
      </c>
      <c r="B24" s="6" t="s">
        <v>82</v>
      </c>
      <c r="C24" s="6" t="s">
        <v>83</v>
      </c>
      <c r="D24" s="7">
        <v>2</v>
      </c>
      <c r="E24" s="7">
        <v>10</v>
      </c>
      <c r="F24" s="7">
        <v>9</v>
      </c>
      <c r="G24" s="7">
        <v>9</v>
      </c>
      <c r="H24" s="7">
        <v>10</v>
      </c>
      <c r="I24" s="7">
        <v>9</v>
      </c>
      <c r="J24" s="7"/>
      <c r="K24" s="7">
        <v>7</v>
      </c>
      <c r="L24" s="7"/>
      <c r="M24" s="7"/>
      <c r="N24" s="7">
        <v>10</v>
      </c>
      <c r="O24" s="7">
        <v>4</v>
      </c>
      <c r="P24" s="7">
        <v>10</v>
      </c>
      <c r="Q24" s="7"/>
      <c r="R24" s="7"/>
      <c r="S24" s="7"/>
      <c r="T24" s="7"/>
      <c r="U24" s="7"/>
      <c r="V24" s="7"/>
      <c r="W24" s="7"/>
      <c r="X24" s="7"/>
    </row>
    <row r="25" spans="1:24">
      <c r="A25" s="5">
        <v>18</v>
      </c>
      <c r="B25" s="6" t="s">
        <v>84</v>
      </c>
      <c r="C25" s="6" t="s">
        <v>85</v>
      </c>
      <c r="D25" s="7">
        <v>10</v>
      </c>
      <c r="E25" s="7">
        <v>10</v>
      </c>
      <c r="F25" s="7">
        <v>10</v>
      </c>
      <c r="G25" s="7">
        <v>10</v>
      </c>
      <c r="H25" s="7">
        <v>10</v>
      </c>
      <c r="I25" s="7"/>
      <c r="J25" s="7">
        <v>8</v>
      </c>
      <c r="K25" s="7">
        <v>5</v>
      </c>
      <c r="L25" s="7"/>
      <c r="M25" s="7">
        <v>10</v>
      </c>
      <c r="N25" s="7">
        <v>2</v>
      </c>
      <c r="O25" s="7">
        <v>10</v>
      </c>
      <c r="P25" s="7">
        <v>8</v>
      </c>
      <c r="Q25" s="7"/>
      <c r="R25" s="7"/>
      <c r="S25" s="7"/>
      <c r="T25" s="7"/>
      <c r="U25" s="7"/>
      <c r="V25" s="7"/>
      <c r="W25" s="7"/>
      <c r="X25" s="7"/>
    </row>
    <row r="26" spans="1:24">
      <c r="A26" s="5">
        <v>19</v>
      </c>
      <c r="B26" s="6" t="s">
        <v>86</v>
      </c>
      <c r="C26" s="6" t="s">
        <v>87</v>
      </c>
      <c r="D26" s="7">
        <v>10</v>
      </c>
      <c r="E26" s="7">
        <v>9</v>
      </c>
      <c r="F26" s="7">
        <v>9</v>
      </c>
      <c r="G26" s="7">
        <v>10</v>
      </c>
      <c r="H26" s="7">
        <v>7</v>
      </c>
      <c r="I26" s="7">
        <v>10</v>
      </c>
      <c r="J26" s="7">
        <v>10</v>
      </c>
      <c r="K26" s="7"/>
      <c r="L26" s="7"/>
      <c r="M26" s="7">
        <v>10</v>
      </c>
      <c r="N26" s="7">
        <v>10</v>
      </c>
      <c r="O26" s="7">
        <v>10</v>
      </c>
      <c r="P26" s="7"/>
      <c r="Q26" s="7"/>
      <c r="R26" s="7"/>
      <c r="S26" s="7"/>
      <c r="T26" s="7"/>
      <c r="U26" s="7"/>
      <c r="V26" s="7"/>
      <c r="W26" s="7"/>
      <c r="X26" s="7"/>
    </row>
    <row r="27" spans="1:24">
      <c r="A27" s="5">
        <v>20</v>
      </c>
      <c r="B27" s="6" t="s">
        <v>88</v>
      </c>
      <c r="C27" s="6" t="s">
        <v>89</v>
      </c>
      <c r="D27" s="7">
        <v>10</v>
      </c>
      <c r="E27" s="7">
        <v>10</v>
      </c>
      <c r="F27" s="7">
        <v>9</v>
      </c>
      <c r="G27" s="7">
        <v>10</v>
      </c>
      <c r="H27" s="7">
        <v>9</v>
      </c>
      <c r="I27" s="7">
        <v>10</v>
      </c>
      <c r="J27" s="7">
        <v>10</v>
      </c>
      <c r="K27" s="7">
        <v>9</v>
      </c>
      <c r="L27" s="7"/>
      <c r="M27" s="7">
        <v>10</v>
      </c>
      <c r="N27" s="7">
        <v>10</v>
      </c>
      <c r="O27" s="7">
        <v>10</v>
      </c>
      <c r="P27" s="7"/>
      <c r="Q27" s="7"/>
      <c r="R27" s="7"/>
      <c r="S27" s="7"/>
      <c r="T27" s="7"/>
      <c r="U27" s="7"/>
      <c r="V27" s="7"/>
      <c r="W27" s="7"/>
      <c r="X27" s="7"/>
    </row>
    <row r="28" spans="1:24">
      <c r="A28" s="5">
        <v>21</v>
      </c>
      <c r="B28" s="6" t="s">
        <v>90</v>
      </c>
      <c r="C28" s="6" t="s">
        <v>91</v>
      </c>
      <c r="D28" s="7">
        <v>10</v>
      </c>
      <c r="E28" s="7">
        <v>3</v>
      </c>
      <c r="F28" s="7">
        <v>7</v>
      </c>
      <c r="G28" s="7">
        <v>7</v>
      </c>
      <c r="H28" s="7">
        <v>5</v>
      </c>
      <c r="I28" s="7">
        <v>5</v>
      </c>
      <c r="J28" s="7">
        <v>7</v>
      </c>
      <c r="K28" s="7">
        <v>5</v>
      </c>
      <c r="L28" s="7">
        <v>5</v>
      </c>
      <c r="M28" s="7"/>
      <c r="N28" s="7">
        <v>6</v>
      </c>
      <c r="O28" s="7">
        <v>9</v>
      </c>
      <c r="P28" s="7"/>
      <c r="Q28" s="7">
        <v>10</v>
      </c>
      <c r="R28" s="7"/>
      <c r="S28" s="7">
        <v>10</v>
      </c>
      <c r="T28" s="7"/>
      <c r="U28" s="7">
        <v>8</v>
      </c>
      <c r="V28" s="7">
        <v>6</v>
      </c>
      <c r="W28" s="7"/>
      <c r="X28" s="7">
        <v>10</v>
      </c>
    </row>
    <row r="29" spans="1:24">
      <c r="A29" s="5">
        <v>22</v>
      </c>
      <c r="B29" s="6" t="s">
        <v>92</v>
      </c>
      <c r="C29" s="6" t="s">
        <v>93</v>
      </c>
      <c r="D29" s="7">
        <v>7</v>
      </c>
      <c r="E29" s="7"/>
      <c r="F29" s="7">
        <v>9</v>
      </c>
      <c r="G29" s="7">
        <v>7</v>
      </c>
      <c r="H29" s="7">
        <v>5</v>
      </c>
      <c r="I29" s="7">
        <v>8</v>
      </c>
      <c r="J29" s="7"/>
      <c r="K29" s="7">
        <v>8</v>
      </c>
      <c r="L29" s="7"/>
      <c r="M29" s="7"/>
      <c r="N29" s="7">
        <v>4</v>
      </c>
      <c r="O29" s="7">
        <v>4</v>
      </c>
      <c r="P29" s="7">
        <v>4</v>
      </c>
      <c r="Q29" s="7">
        <v>8</v>
      </c>
      <c r="R29" s="7"/>
      <c r="S29" s="7">
        <v>8</v>
      </c>
      <c r="T29" s="7">
        <v>8</v>
      </c>
      <c r="U29" s="7"/>
      <c r="V29" s="7">
        <v>8</v>
      </c>
      <c r="W29" s="7"/>
      <c r="X29" s="7"/>
    </row>
    <row r="30" spans="1:24">
      <c r="A30" s="5">
        <v>23</v>
      </c>
      <c r="B30" s="6" t="s">
        <v>94</v>
      </c>
      <c r="C30" s="6" t="s">
        <v>95</v>
      </c>
      <c r="D30" s="7"/>
      <c r="E30" s="7"/>
      <c r="F30" s="7"/>
      <c r="G30" s="7"/>
      <c r="H30" s="7"/>
      <c r="I30" s="7"/>
      <c r="J30" s="7">
        <v>8</v>
      </c>
      <c r="K30" s="7">
        <v>7</v>
      </c>
      <c r="L30" s="7"/>
      <c r="M30" s="7">
        <v>10</v>
      </c>
      <c r="N30" s="7">
        <v>4</v>
      </c>
      <c r="O30" s="7">
        <v>10</v>
      </c>
      <c r="P30" s="7"/>
      <c r="Q30" s="7">
        <v>5</v>
      </c>
      <c r="R30" s="7">
        <v>2</v>
      </c>
      <c r="S30" s="7">
        <v>10</v>
      </c>
      <c r="T30" s="7">
        <v>5</v>
      </c>
      <c r="U30" s="7">
        <v>2</v>
      </c>
      <c r="V30" s="7">
        <v>8</v>
      </c>
      <c r="W30" s="7"/>
      <c r="X30" s="7">
        <v>10</v>
      </c>
    </row>
    <row r="31" spans="1:24">
      <c r="A31" s="5">
        <v>24</v>
      </c>
      <c r="B31" s="6" t="s">
        <v>96</v>
      </c>
      <c r="C31" s="6" t="s">
        <v>97</v>
      </c>
      <c r="D31" s="7"/>
      <c r="E31" s="7"/>
      <c r="F31" s="7"/>
      <c r="G31" s="7"/>
      <c r="H31" s="7"/>
      <c r="I31" s="7"/>
      <c r="J31" s="7">
        <v>7</v>
      </c>
      <c r="K31" s="7"/>
      <c r="L31" s="7"/>
      <c r="M31" s="7"/>
      <c r="N31" s="7">
        <v>6</v>
      </c>
      <c r="O31" s="7">
        <v>10</v>
      </c>
      <c r="P31" s="7">
        <v>5</v>
      </c>
      <c r="Q31" s="7">
        <v>8</v>
      </c>
      <c r="R31" s="7">
        <v>4</v>
      </c>
      <c r="S31" s="7">
        <v>10</v>
      </c>
      <c r="T31" s="7"/>
      <c r="U31" s="7"/>
      <c r="V31" s="7">
        <v>8</v>
      </c>
      <c r="W31" s="7">
        <v>10</v>
      </c>
      <c r="X31" s="7"/>
    </row>
    <row r="32" spans="1:24">
      <c r="A32" s="5">
        <v>25</v>
      </c>
      <c r="B32" s="6" t="s">
        <v>98</v>
      </c>
      <c r="C32" s="6" t="s">
        <v>99</v>
      </c>
      <c r="D32" s="7"/>
      <c r="E32" s="7"/>
      <c r="F32" s="7"/>
      <c r="G32" s="7"/>
      <c r="H32" s="7"/>
      <c r="I32" s="7">
        <v>9</v>
      </c>
      <c r="J32" s="7">
        <v>7</v>
      </c>
      <c r="K32" s="7"/>
      <c r="L32" s="7"/>
      <c r="M32" s="7"/>
      <c r="N32" s="7">
        <v>4</v>
      </c>
      <c r="O32" s="7">
        <v>9</v>
      </c>
      <c r="P32" s="7">
        <v>4</v>
      </c>
      <c r="Q32" s="7"/>
      <c r="R32" s="7">
        <v>8</v>
      </c>
      <c r="S32" s="7">
        <v>10</v>
      </c>
      <c r="T32" s="7">
        <v>8</v>
      </c>
      <c r="U32" s="7">
        <v>10</v>
      </c>
      <c r="V32" s="7">
        <v>8</v>
      </c>
      <c r="W32" s="7"/>
      <c r="X32" s="7">
        <v>10</v>
      </c>
    </row>
    <row r="33" spans="1:24">
      <c r="A33" s="5">
        <v>26</v>
      </c>
      <c r="B33" s="6" t="s">
        <v>100</v>
      </c>
      <c r="C33" s="6" t="s">
        <v>101</v>
      </c>
      <c r="D33" s="7">
        <v>9</v>
      </c>
      <c r="E33" s="7">
        <v>9</v>
      </c>
      <c r="F33" s="7"/>
      <c r="G33" s="7"/>
      <c r="H33" s="7"/>
      <c r="I33" s="7">
        <v>8</v>
      </c>
      <c r="J33" s="7"/>
      <c r="K33" s="7">
        <v>9</v>
      </c>
      <c r="L33" s="7"/>
      <c r="M33" s="7"/>
      <c r="N33" s="7">
        <v>4</v>
      </c>
      <c r="O33" s="7"/>
      <c r="P33" s="7">
        <v>4</v>
      </c>
      <c r="Q33" s="7">
        <v>5</v>
      </c>
      <c r="R33" s="7"/>
      <c r="S33" s="7">
        <v>10</v>
      </c>
      <c r="T33" s="7">
        <v>10</v>
      </c>
      <c r="U33" s="7">
        <v>4</v>
      </c>
      <c r="V33" s="7">
        <v>9</v>
      </c>
      <c r="W33" s="7"/>
      <c r="X33" s="7">
        <v>10</v>
      </c>
    </row>
    <row r="34" spans="1:24">
      <c r="A34" s="5">
        <v>27</v>
      </c>
      <c r="B34" s="6" t="s">
        <v>102</v>
      </c>
      <c r="C34" s="6" t="s">
        <v>103</v>
      </c>
      <c r="D34" s="7">
        <v>10</v>
      </c>
      <c r="E34" s="7">
        <v>8</v>
      </c>
      <c r="F34" s="7">
        <v>9</v>
      </c>
      <c r="G34" s="7">
        <v>9</v>
      </c>
      <c r="H34" s="7">
        <v>9</v>
      </c>
      <c r="I34" s="7">
        <v>9</v>
      </c>
      <c r="J34" s="7">
        <v>8</v>
      </c>
      <c r="K34" s="7"/>
      <c r="L34" s="7"/>
      <c r="M34" s="7">
        <v>10</v>
      </c>
      <c r="N34" s="7">
        <v>4</v>
      </c>
      <c r="O34" s="7">
        <v>9</v>
      </c>
      <c r="P34" s="7">
        <v>4</v>
      </c>
      <c r="Q34" s="7">
        <v>8</v>
      </c>
      <c r="R34" s="7">
        <v>8</v>
      </c>
      <c r="S34" s="7">
        <v>10</v>
      </c>
      <c r="T34" s="7"/>
      <c r="U34" s="7">
        <v>8</v>
      </c>
      <c r="V34" s="7">
        <v>8</v>
      </c>
      <c r="W34" s="7"/>
      <c r="X34" s="7"/>
    </row>
    <row r="35" spans="1:24">
      <c r="A35" s="5">
        <v>28</v>
      </c>
      <c r="B35" s="6" t="s">
        <v>104</v>
      </c>
      <c r="C35" s="6" t="s">
        <v>105</v>
      </c>
      <c r="D35" s="7">
        <v>10</v>
      </c>
      <c r="E35" s="7">
        <v>2</v>
      </c>
      <c r="F35" s="7">
        <v>7</v>
      </c>
      <c r="G35" s="7"/>
      <c r="H35" s="7"/>
      <c r="I35" s="7">
        <v>7</v>
      </c>
      <c r="J35" s="7">
        <v>5</v>
      </c>
      <c r="K35" s="7"/>
      <c r="L35" s="7"/>
      <c r="M35" s="7"/>
      <c r="N35" s="7">
        <v>4</v>
      </c>
      <c r="O35" s="7">
        <v>4</v>
      </c>
      <c r="P35" s="7">
        <v>5</v>
      </c>
      <c r="Q35" s="7">
        <v>10</v>
      </c>
      <c r="R35" s="7"/>
      <c r="S35" s="7">
        <v>4</v>
      </c>
      <c r="T35" s="7">
        <v>10</v>
      </c>
      <c r="U35" s="7">
        <v>3</v>
      </c>
      <c r="V35" s="7">
        <v>6</v>
      </c>
      <c r="W35" s="7">
        <v>4</v>
      </c>
      <c r="X35" s="7"/>
    </row>
    <row r="36" spans="1:24">
      <c r="A36" s="5">
        <v>29</v>
      </c>
      <c r="B36" s="6" t="s">
        <v>106</v>
      </c>
      <c r="C36" s="6" t="s">
        <v>107</v>
      </c>
      <c r="D36" s="7">
        <v>9</v>
      </c>
      <c r="E36" s="7"/>
      <c r="F36" s="7">
        <v>9</v>
      </c>
      <c r="G36" s="7">
        <v>9</v>
      </c>
      <c r="H36" s="7">
        <v>7</v>
      </c>
      <c r="I36" s="7"/>
      <c r="J36" s="7">
        <v>5</v>
      </c>
      <c r="K36" s="7"/>
      <c r="L36" s="7">
        <v>5</v>
      </c>
      <c r="M36" s="7"/>
      <c r="N36" s="7">
        <v>4</v>
      </c>
      <c r="O36" s="7">
        <v>6</v>
      </c>
      <c r="P36" s="7">
        <v>4</v>
      </c>
      <c r="Q36" s="7">
        <v>4</v>
      </c>
      <c r="R36" s="7"/>
      <c r="S36" s="7">
        <v>6</v>
      </c>
      <c r="T36" s="7"/>
      <c r="U36" s="7">
        <v>8</v>
      </c>
      <c r="V36" s="7">
        <v>8</v>
      </c>
      <c r="W36" s="7">
        <v>8</v>
      </c>
      <c r="X36" s="7"/>
    </row>
    <row r="37" spans="1:24">
      <c r="A37" s="5">
        <v>30</v>
      </c>
      <c r="B37" s="6" t="s">
        <v>108</v>
      </c>
      <c r="C37" s="6" t="s">
        <v>109</v>
      </c>
      <c r="D37" s="7">
        <v>9</v>
      </c>
      <c r="E37" s="7">
        <v>8</v>
      </c>
      <c r="F37" s="7">
        <v>9</v>
      </c>
      <c r="G37" s="7">
        <v>7</v>
      </c>
      <c r="H37" s="7">
        <v>7</v>
      </c>
      <c r="I37" s="7"/>
      <c r="J37" s="7"/>
      <c r="K37" s="7">
        <v>5</v>
      </c>
      <c r="L37" s="7">
        <v>8</v>
      </c>
      <c r="M37" s="7"/>
      <c r="N37" s="7">
        <v>10</v>
      </c>
      <c r="O37" s="7">
        <v>7</v>
      </c>
      <c r="P37" s="7"/>
      <c r="Q37" s="7">
        <v>8</v>
      </c>
      <c r="R37" s="7">
        <v>8</v>
      </c>
      <c r="S37" s="7">
        <v>10</v>
      </c>
      <c r="T37" s="7">
        <v>5</v>
      </c>
      <c r="U37" s="7">
        <v>5</v>
      </c>
      <c r="V37" s="7"/>
      <c r="W37" s="7"/>
      <c r="X37" s="7">
        <v>10</v>
      </c>
    </row>
    <row r="38" spans="1:24">
      <c r="A38" s="5">
        <v>31</v>
      </c>
      <c r="B38" s="6" t="s">
        <v>110</v>
      </c>
      <c r="C38" s="6" t="s">
        <v>111</v>
      </c>
      <c r="D38" s="7">
        <v>8</v>
      </c>
      <c r="E38" s="7">
        <v>5</v>
      </c>
      <c r="F38" s="7">
        <v>9</v>
      </c>
      <c r="G38" s="7">
        <v>5</v>
      </c>
      <c r="H38" s="7">
        <v>6</v>
      </c>
      <c r="I38" s="7">
        <v>9</v>
      </c>
      <c r="J38" s="7"/>
      <c r="K38" s="7"/>
      <c r="L38" s="7">
        <v>8</v>
      </c>
      <c r="M38" s="7">
        <v>10</v>
      </c>
      <c r="N38" s="7">
        <v>9</v>
      </c>
      <c r="O38" s="7">
        <v>9</v>
      </c>
      <c r="P38" s="7">
        <v>8</v>
      </c>
      <c r="Q38" s="7">
        <v>8</v>
      </c>
      <c r="R38" s="7"/>
      <c r="S38" s="7">
        <v>8</v>
      </c>
      <c r="T38" s="7">
        <v>10</v>
      </c>
      <c r="U38" s="7">
        <v>8</v>
      </c>
      <c r="V38" s="7"/>
      <c r="W38" s="7"/>
      <c r="X38" s="7">
        <v>8</v>
      </c>
    </row>
    <row r="39" spans="1:24">
      <c r="A39" s="5">
        <v>32</v>
      </c>
      <c r="B39" s="6" t="s">
        <v>112</v>
      </c>
      <c r="C39" s="6" t="s">
        <v>113</v>
      </c>
      <c r="D39" s="7"/>
      <c r="E39" s="7"/>
      <c r="F39" s="7">
        <v>6</v>
      </c>
      <c r="G39" s="7">
        <v>7</v>
      </c>
      <c r="H39" s="7">
        <v>6</v>
      </c>
      <c r="I39" s="7"/>
      <c r="J39" s="7">
        <v>9</v>
      </c>
      <c r="K39" s="7">
        <v>10</v>
      </c>
      <c r="L39" s="7"/>
      <c r="M39" s="7"/>
      <c r="N39" s="7">
        <v>10</v>
      </c>
      <c r="O39" s="7">
        <v>10</v>
      </c>
      <c r="P39" s="7">
        <v>10</v>
      </c>
      <c r="Q39" s="7">
        <v>10</v>
      </c>
      <c r="R39" s="7">
        <v>8</v>
      </c>
      <c r="S39" s="7">
        <v>10</v>
      </c>
      <c r="T39" s="7"/>
      <c r="U39" s="7"/>
      <c r="V39" s="7">
        <v>8</v>
      </c>
      <c r="W39" s="7"/>
      <c r="X39" s="7">
        <v>6</v>
      </c>
    </row>
    <row r="40" spans="1:24">
      <c r="A40" s="5">
        <v>33</v>
      </c>
      <c r="B40" s="6" t="s">
        <v>114</v>
      </c>
      <c r="C40" s="6" t="s">
        <v>115</v>
      </c>
      <c r="D40" s="7"/>
      <c r="E40" s="7"/>
      <c r="F40" s="7"/>
      <c r="G40" s="7"/>
      <c r="H40" s="7"/>
      <c r="I40" s="7">
        <v>4</v>
      </c>
      <c r="J40" s="7">
        <v>6</v>
      </c>
      <c r="K40" s="7"/>
      <c r="L40" s="7"/>
      <c r="M40" s="7">
        <v>2</v>
      </c>
      <c r="N40" s="7">
        <v>4</v>
      </c>
      <c r="O40" s="7">
        <v>5</v>
      </c>
      <c r="P40" s="7">
        <v>4</v>
      </c>
      <c r="Q40" s="7">
        <v>8</v>
      </c>
      <c r="R40" s="7">
        <v>8</v>
      </c>
      <c r="S40" s="7">
        <v>10</v>
      </c>
      <c r="T40" s="7">
        <v>3</v>
      </c>
      <c r="U40" s="7"/>
      <c r="V40" s="7">
        <v>8</v>
      </c>
      <c r="W40" s="7"/>
      <c r="X40" s="7"/>
    </row>
    <row r="41" spans="1:24">
      <c r="A41" s="5">
        <v>34</v>
      </c>
      <c r="B41" s="6" t="s">
        <v>116</v>
      </c>
      <c r="C41" s="6" t="s">
        <v>117</v>
      </c>
      <c r="D41" s="7"/>
      <c r="E41" s="7"/>
      <c r="F41" s="7">
        <v>10</v>
      </c>
      <c r="G41" s="7">
        <v>10</v>
      </c>
      <c r="H41" s="7">
        <v>3</v>
      </c>
      <c r="I41" s="7"/>
      <c r="J41" s="7"/>
      <c r="K41" s="7">
        <v>7</v>
      </c>
      <c r="L41" s="7">
        <v>9</v>
      </c>
      <c r="M41" s="7"/>
      <c r="N41" s="7">
        <v>9</v>
      </c>
      <c r="O41" s="7">
        <v>9</v>
      </c>
      <c r="P41" s="7">
        <v>9</v>
      </c>
      <c r="Q41" s="7">
        <v>8</v>
      </c>
      <c r="R41" s="7">
        <v>8</v>
      </c>
      <c r="S41" s="7">
        <v>10</v>
      </c>
      <c r="T41" s="7">
        <v>10</v>
      </c>
      <c r="U41" s="7"/>
      <c r="V41" s="7">
        <v>8</v>
      </c>
      <c r="W41" s="7"/>
      <c r="X41" s="7"/>
    </row>
    <row r="42" spans="1:24">
      <c r="A42" s="5">
        <v>35</v>
      </c>
      <c r="B42" s="6" t="s">
        <v>118</v>
      </c>
      <c r="C42" s="6" t="s">
        <v>119</v>
      </c>
      <c r="D42" s="7">
        <v>9</v>
      </c>
      <c r="E42" s="7"/>
      <c r="F42" s="7">
        <v>7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5</v>
      </c>
      <c r="R42" s="7">
        <v>5</v>
      </c>
      <c r="S42" s="7">
        <v>10</v>
      </c>
      <c r="T42" s="7">
        <v>8</v>
      </c>
      <c r="U42" s="7"/>
      <c r="V42" s="7">
        <v>8</v>
      </c>
      <c r="W42" s="7">
        <v>5</v>
      </c>
      <c r="X42" s="7">
        <v>8</v>
      </c>
    </row>
    <row r="43" spans="1:24">
      <c r="A43" s="5">
        <v>36</v>
      </c>
      <c r="B43" s="6" t="s">
        <v>120</v>
      </c>
      <c r="C43" s="6" t="s">
        <v>121</v>
      </c>
      <c r="D43" s="7">
        <v>10</v>
      </c>
      <c r="E43" s="7">
        <v>9</v>
      </c>
      <c r="F43" s="7">
        <v>5</v>
      </c>
      <c r="G43" s="7">
        <v>5</v>
      </c>
      <c r="H43" s="7">
        <v>5</v>
      </c>
      <c r="I43" s="7">
        <v>4</v>
      </c>
      <c r="J43" s="7"/>
      <c r="K43" s="7"/>
      <c r="L43" s="7">
        <v>4</v>
      </c>
      <c r="M43" s="7">
        <v>10</v>
      </c>
      <c r="N43" s="7">
        <v>4</v>
      </c>
      <c r="O43" s="7"/>
      <c r="P43" s="7">
        <v>4</v>
      </c>
      <c r="Q43" s="7">
        <v>8</v>
      </c>
      <c r="R43" s="7">
        <v>10</v>
      </c>
      <c r="S43" s="7">
        <v>10</v>
      </c>
      <c r="T43" s="7"/>
      <c r="U43" s="7"/>
      <c r="V43" s="7">
        <v>8</v>
      </c>
      <c r="W43" s="7"/>
      <c r="X43" s="7">
        <v>10</v>
      </c>
    </row>
    <row r="44" spans="1:24">
      <c r="A44" s="5">
        <v>37</v>
      </c>
      <c r="B44" s="6" t="s">
        <v>122</v>
      </c>
      <c r="C44" s="6" t="s">
        <v>123</v>
      </c>
      <c r="D44" s="7"/>
      <c r="E44" s="7"/>
      <c r="F44" s="7"/>
      <c r="G44" s="7"/>
      <c r="H44" s="7"/>
      <c r="I44" s="7"/>
      <c r="J44" s="7"/>
      <c r="K44" s="7">
        <v>5</v>
      </c>
      <c r="L44" s="7">
        <v>5</v>
      </c>
      <c r="M44" s="7"/>
      <c r="N44" s="7">
        <v>4</v>
      </c>
      <c r="O44" s="7"/>
      <c r="P44" s="7">
        <v>4</v>
      </c>
      <c r="Q44" s="7">
        <v>10</v>
      </c>
      <c r="R44" s="7"/>
      <c r="S44" s="7">
        <v>10</v>
      </c>
      <c r="T44" s="7"/>
      <c r="U44" s="7">
        <v>6</v>
      </c>
      <c r="V44" s="7">
        <v>10</v>
      </c>
      <c r="W44" s="7"/>
      <c r="X44" s="7">
        <v>10</v>
      </c>
    </row>
    <row r="45" spans="1:24">
      <c r="A45" s="5">
        <v>38</v>
      </c>
      <c r="B45" s="6" t="s">
        <v>124</v>
      </c>
      <c r="C45" s="6" t="s">
        <v>125</v>
      </c>
      <c r="D45" s="7">
        <v>10</v>
      </c>
      <c r="E45" s="7">
        <v>9</v>
      </c>
      <c r="F45" s="7"/>
      <c r="G45" s="7">
        <v>6</v>
      </c>
      <c r="H45" s="7">
        <v>5</v>
      </c>
      <c r="I45" s="7"/>
      <c r="J45" s="7"/>
      <c r="K45" s="7"/>
      <c r="L45" s="7"/>
      <c r="M45" s="7"/>
      <c r="N45" s="7"/>
      <c r="O45" s="7"/>
      <c r="P45" s="7"/>
      <c r="Q45" s="7">
        <v>6</v>
      </c>
      <c r="R45" s="7">
        <v>6</v>
      </c>
      <c r="S45" s="7"/>
      <c r="T45" s="7"/>
      <c r="U45" s="7">
        <v>3</v>
      </c>
      <c r="V45" s="7">
        <v>4</v>
      </c>
      <c r="W45" s="7"/>
      <c r="X45" s="7">
        <v>10</v>
      </c>
    </row>
    <row r="46" spans="1:24">
      <c r="A46" s="5">
        <v>39</v>
      </c>
      <c r="B46" s="6" t="s">
        <v>126</v>
      </c>
      <c r="C46" s="6" t="s">
        <v>127</v>
      </c>
      <c r="D46" s="7"/>
      <c r="E46" s="7"/>
      <c r="F46" s="7"/>
      <c r="G46" s="7"/>
      <c r="H46" s="7"/>
      <c r="I46" s="7">
        <v>8</v>
      </c>
      <c r="J46" s="7">
        <v>8</v>
      </c>
      <c r="K46" s="7"/>
      <c r="L46" s="7"/>
      <c r="M46" s="7">
        <v>10</v>
      </c>
      <c r="N46" s="7">
        <v>4</v>
      </c>
      <c r="O46" s="7">
        <v>4</v>
      </c>
      <c r="P46" s="7">
        <v>4</v>
      </c>
      <c r="Q46" s="7">
        <v>5</v>
      </c>
      <c r="R46" s="7"/>
      <c r="S46" s="7">
        <v>8</v>
      </c>
      <c r="T46" s="7">
        <v>8</v>
      </c>
      <c r="U46" s="7">
        <v>4</v>
      </c>
      <c r="V46" s="7"/>
      <c r="W46" s="7">
        <v>4</v>
      </c>
      <c r="X46" s="7">
        <v>10</v>
      </c>
    </row>
    <row r="47" spans="1:24">
      <c r="A47" s="5">
        <v>40</v>
      </c>
      <c r="B47" s="6" t="s">
        <v>128</v>
      </c>
      <c r="C47" s="6" t="s">
        <v>129</v>
      </c>
      <c r="D47" s="7">
        <v>8</v>
      </c>
      <c r="E47" s="7">
        <v>2</v>
      </c>
      <c r="F47" s="7">
        <v>9</v>
      </c>
      <c r="G47" s="7">
        <v>9</v>
      </c>
      <c r="H47" s="7">
        <v>1</v>
      </c>
      <c r="I47" s="7">
        <v>8</v>
      </c>
      <c r="J47" s="7"/>
      <c r="K47" s="7">
        <v>10</v>
      </c>
      <c r="L47" s="7"/>
      <c r="M47" s="7"/>
      <c r="N47" s="7">
        <v>9</v>
      </c>
      <c r="O47" s="7">
        <v>10</v>
      </c>
      <c r="P47" s="7">
        <v>9</v>
      </c>
      <c r="Q47" s="7"/>
      <c r="R47" s="7"/>
      <c r="S47" s="7"/>
      <c r="T47" s="7"/>
      <c r="U47" s="7"/>
      <c r="V47" s="7"/>
      <c r="W47" s="7"/>
      <c r="X47" s="7"/>
    </row>
    <row r="48" spans="1:24">
      <c r="A48" s="5">
        <v>41</v>
      </c>
      <c r="B48" s="6" t="s">
        <v>130</v>
      </c>
      <c r="C48" s="6" t="s">
        <v>131</v>
      </c>
      <c r="D48" s="7">
        <v>9</v>
      </c>
      <c r="E48" s="7">
        <v>6</v>
      </c>
      <c r="F48" s="7">
        <v>6</v>
      </c>
      <c r="G48" s="7">
        <v>9</v>
      </c>
      <c r="H48" s="7">
        <v>8</v>
      </c>
      <c r="I48" s="7">
        <v>8</v>
      </c>
      <c r="J48" s="7">
        <v>9</v>
      </c>
      <c r="K48" s="7">
        <v>9</v>
      </c>
      <c r="L48" s="7"/>
      <c r="M48" s="7"/>
      <c r="N48" s="7">
        <v>4</v>
      </c>
      <c r="O48" s="7"/>
      <c r="P48" s="7">
        <v>4</v>
      </c>
      <c r="Q48" s="7">
        <v>5</v>
      </c>
      <c r="R48" s="7"/>
      <c r="S48" s="7">
        <v>8</v>
      </c>
      <c r="T48" s="7">
        <v>8</v>
      </c>
      <c r="U48" s="7">
        <v>8</v>
      </c>
      <c r="V48" s="7"/>
      <c r="W48" s="7"/>
      <c r="X48" s="7">
        <v>8</v>
      </c>
    </row>
    <row r="49" spans="1:24">
      <c r="A49" s="5">
        <v>42</v>
      </c>
      <c r="B49" s="6" t="s">
        <v>132</v>
      </c>
      <c r="C49" s="6" t="s">
        <v>133</v>
      </c>
      <c r="D49" s="7">
        <v>8</v>
      </c>
      <c r="E49" s="7"/>
      <c r="F49" s="7">
        <v>5</v>
      </c>
      <c r="G49" s="7">
        <v>3</v>
      </c>
      <c r="H49" s="7"/>
      <c r="I49" s="7"/>
      <c r="J49" s="7">
        <v>4</v>
      </c>
      <c r="K49" s="7">
        <v>4</v>
      </c>
      <c r="L49" s="7"/>
      <c r="M49" s="7">
        <v>9</v>
      </c>
      <c r="N49" s="7"/>
      <c r="O49" s="7">
        <v>10</v>
      </c>
      <c r="P49" s="7">
        <v>3</v>
      </c>
      <c r="Q49" s="7"/>
      <c r="R49" s="7"/>
      <c r="S49" s="7">
        <v>10</v>
      </c>
      <c r="T49" s="7">
        <v>10</v>
      </c>
      <c r="U49" s="7"/>
      <c r="V49" s="7">
        <v>4</v>
      </c>
      <c r="W49" s="7"/>
      <c r="X49" s="7">
        <v>10</v>
      </c>
    </row>
    <row r="50" spans="1:24">
      <c r="A50" s="5">
        <v>43</v>
      </c>
      <c r="B50" s="6" t="s">
        <v>134</v>
      </c>
      <c r="C50" s="6" t="s">
        <v>135</v>
      </c>
      <c r="D50" s="7">
        <v>6</v>
      </c>
      <c r="E50" s="7"/>
      <c r="F50" s="7">
        <v>5</v>
      </c>
      <c r="G50" s="7">
        <v>5</v>
      </c>
      <c r="H50" s="7">
        <v>5</v>
      </c>
      <c r="I50" s="7">
        <v>8</v>
      </c>
      <c r="J50" s="7"/>
      <c r="K50" s="7">
        <v>8</v>
      </c>
      <c r="L50" s="7"/>
      <c r="M50" s="7"/>
      <c r="N50" s="7">
        <v>4</v>
      </c>
      <c r="O50" s="7">
        <v>4</v>
      </c>
      <c r="P50" s="7">
        <v>10</v>
      </c>
      <c r="Q50" s="7">
        <v>6</v>
      </c>
      <c r="R50" s="7"/>
      <c r="S50" s="7">
        <v>6</v>
      </c>
      <c r="T50" s="7">
        <v>6</v>
      </c>
      <c r="U50" s="7">
        <v>10</v>
      </c>
      <c r="V50" s="7">
        <v>10</v>
      </c>
      <c r="W50" s="7"/>
      <c r="X50" s="7">
        <v>10</v>
      </c>
    </row>
    <row r="51" spans="1:24">
      <c r="A51" s="5">
        <v>44</v>
      </c>
      <c r="B51" s="6" t="s">
        <v>136</v>
      </c>
      <c r="C51" s="6" t="s">
        <v>137</v>
      </c>
      <c r="D51" s="7">
        <v>9</v>
      </c>
      <c r="E51" s="7">
        <v>7</v>
      </c>
      <c r="F51" s="7">
        <v>9</v>
      </c>
      <c r="G51" s="7">
        <v>9</v>
      </c>
      <c r="H51" s="7">
        <v>7</v>
      </c>
      <c r="I51" s="7">
        <v>7</v>
      </c>
      <c r="J51" s="7">
        <v>7</v>
      </c>
      <c r="K51" s="7">
        <v>7</v>
      </c>
      <c r="L51" s="7"/>
      <c r="M51" s="7">
        <v>10</v>
      </c>
      <c r="N51" s="7">
        <v>4</v>
      </c>
      <c r="O51" s="7">
        <v>10</v>
      </c>
      <c r="P51" s="7">
        <v>4</v>
      </c>
      <c r="Q51" s="7"/>
      <c r="R51" s="7"/>
      <c r="S51" s="7"/>
      <c r="T51" s="7"/>
      <c r="U51" s="7"/>
      <c r="V51" s="7"/>
      <c r="W51" s="7"/>
      <c r="X51" s="7"/>
    </row>
    <row r="52" spans="1:24">
      <c r="A52" s="5">
        <v>45</v>
      </c>
      <c r="B52" s="6" t="s">
        <v>138</v>
      </c>
      <c r="C52" s="6" t="s">
        <v>139</v>
      </c>
      <c r="D52" s="7">
        <v>10</v>
      </c>
      <c r="E52" s="7">
        <v>5</v>
      </c>
      <c r="F52" s="7">
        <v>6</v>
      </c>
      <c r="G52" s="7">
        <v>5</v>
      </c>
      <c r="H52" s="7">
        <v>5</v>
      </c>
      <c r="I52" s="7">
        <v>4</v>
      </c>
      <c r="J52" s="7"/>
      <c r="K52" s="7">
        <v>4</v>
      </c>
      <c r="L52" s="7"/>
      <c r="M52" s="7">
        <v>9</v>
      </c>
      <c r="N52" s="7">
        <v>2</v>
      </c>
      <c r="O52" s="7">
        <v>8</v>
      </c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>
      <c r="A53" s="5">
        <v>46</v>
      </c>
      <c r="B53" s="6" t="s">
        <v>140</v>
      </c>
      <c r="C53" s="6" t="s">
        <v>141</v>
      </c>
      <c r="D53" s="7"/>
      <c r="E53" s="7"/>
      <c r="F53" s="7"/>
      <c r="G53" s="7"/>
      <c r="H53" s="7"/>
      <c r="I53" s="7"/>
      <c r="J53" s="7"/>
      <c r="K53" s="7">
        <v>3</v>
      </c>
      <c r="L53" s="7"/>
      <c r="M53" s="7"/>
      <c r="N53" s="7">
        <v>4</v>
      </c>
      <c r="O53" s="7"/>
      <c r="P53" s="7">
        <v>7</v>
      </c>
      <c r="Q53" s="7">
        <v>6</v>
      </c>
      <c r="R53" s="7"/>
      <c r="S53" s="7">
        <v>9</v>
      </c>
      <c r="T53" s="7">
        <v>10</v>
      </c>
      <c r="U53" s="7">
        <v>10</v>
      </c>
      <c r="V53" s="7">
        <v>9</v>
      </c>
      <c r="W53" s="7"/>
      <c r="X53" s="7">
        <v>8</v>
      </c>
    </row>
    <row r="54" spans="1:24" s="8" customFormat="1">
      <c r="A54" s="5">
        <v>47</v>
      </c>
      <c r="B54" s="6" t="s">
        <v>142</v>
      </c>
      <c r="C54" s="6" t="s">
        <v>143</v>
      </c>
      <c r="D54" s="7">
        <v>10</v>
      </c>
      <c r="E54" s="7">
        <v>9</v>
      </c>
      <c r="F54" s="7">
        <v>9</v>
      </c>
      <c r="G54" s="7">
        <v>8</v>
      </c>
      <c r="H54" s="7"/>
      <c r="I54" s="7">
        <v>9</v>
      </c>
      <c r="J54" s="7">
        <v>7</v>
      </c>
      <c r="K54" s="7"/>
      <c r="L54" s="7"/>
      <c r="M54" s="7">
        <v>10</v>
      </c>
      <c r="N54" s="7">
        <v>4</v>
      </c>
      <c r="O54" s="7">
        <v>8</v>
      </c>
      <c r="P54" s="7"/>
      <c r="Q54" s="7"/>
      <c r="R54" s="7"/>
      <c r="S54" s="7">
        <v>10</v>
      </c>
      <c r="T54" s="7">
        <v>10</v>
      </c>
      <c r="U54" s="7"/>
      <c r="V54" s="7">
        <v>8</v>
      </c>
      <c r="W54" s="7"/>
      <c r="X54" s="7">
        <v>6</v>
      </c>
    </row>
    <row r="56" spans="1:24">
      <c r="B56" s="416" t="s">
        <v>144</v>
      </c>
      <c r="C56" s="416"/>
      <c r="D56" s="1">
        <f>COUNTIF(D6:D54,"=9")+COUNTIF(D6:D54,"=10")</f>
        <v>26</v>
      </c>
      <c r="E56" s="1">
        <f t="shared" ref="E56:X56" si="0">COUNTIF(E6:E54,"=9")+COUNTIF(E6:E54,"=10")</f>
        <v>11</v>
      </c>
      <c r="F56" s="1">
        <f t="shared" si="0"/>
        <v>24</v>
      </c>
      <c r="G56" s="1">
        <f t="shared" si="0"/>
        <v>18</v>
      </c>
      <c r="H56" s="1">
        <f t="shared" si="0"/>
        <v>8</v>
      </c>
      <c r="I56" s="1">
        <f t="shared" si="0"/>
        <v>14</v>
      </c>
      <c r="J56" s="1">
        <f t="shared" si="0"/>
        <v>9</v>
      </c>
      <c r="K56" s="1">
        <f t="shared" si="0"/>
        <v>16</v>
      </c>
      <c r="L56" s="1">
        <f t="shared" si="0"/>
        <v>6</v>
      </c>
      <c r="M56" s="1">
        <f t="shared" si="0"/>
        <v>17</v>
      </c>
      <c r="N56" s="1">
        <f t="shared" si="0"/>
        <v>15</v>
      </c>
      <c r="O56" s="1">
        <f t="shared" si="0"/>
        <v>26</v>
      </c>
      <c r="P56" s="1">
        <f t="shared" si="0"/>
        <v>12</v>
      </c>
      <c r="Q56" s="1">
        <f t="shared" si="0"/>
        <v>9</v>
      </c>
      <c r="R56" s="1">
        <f t="shared" si="0"/>
        <v>4</v>
      </c>
      <c r="S56" s="1">
        <f t="shared" si="0"/>
        <v>27</v>
      </c>
      <c r="T56" s="1">
        <f t="shared" si="0"/>
        <v>16</v>
      </c>
      <c r="U56" s="1">
        <f t="shared" si="0"/>
        <v>5</v>
      </c>
      <c r="V56" s="1">
        <f t="shared" si="0"/>
        <v>11</v>
      </c>
      <c r="W56" s="1">
        <f t="shared" si="0"/>
        <v>2</v>
      </c>
      <c r="X56" s="1">
        <f t="shared" si="0"/>
        <v>22</v>
      </c>
    </row>
    <row r="57" spans="1:24">
      <c r="B57" s="416" t="s">
        <v>145</v>
      </c>
      <c r="C57" s="416"/>
      <c r="D57" s="1">
        <f>COUNTIF(D6:D54,"=7")+COUNTIF(D6:D54,"=8")</f>
        <v>7</v>
      </c>
      <c r="E57" s="1">
        <f t="shared" ref="E57:X57" si="1">COUNTIF(E6:E54,"=7")+COUNTIF(E6:E54,"=8")</f>
        <v>8</v>
      </c>
      <c r="F57" s="1">
        <f t="shared" si="1"/>
        <v>7</v>
      </c>
      <c r="G57" s="1">
        <f t="shared" si="1"/>
        <v>6</v>
      </c>
      <c r="H57" s="1">
        <f t="shared" si="1"/>
        <v>9</v>
      </c>
      <c r="I57" s="1">
        <f t="shared" si="1"/>
        <v>11</v>
      </c>
      <c r="J57" s="1">
        <f t="shared" si="1"/>
        <v>10</v>
      </c>
      <c r="K57" s="1">
        <f t="shared" si="1"/>
        <v>8</v>
      </c>
      <c r="L57" s="1">
        <f t="shared" si="1"/>
        <v>5</v>
      </c>
      <c r="M57" s="1">
        <f t="shared" si="1"/>
        <v>2</v>
      </c>
      <c r="N57" s="1">
        <f t="shared" si="1"/>
        <v>2</v>
      </c>
      <c r="O57" s="1">
        <f t="shared" si="1"/>
        <v>4</v>
      </c>
      <c r="P57" s="1">
        <f t="shared" si="1"/>
        <v>6</v>
      </c>
      <c r="Q57" s="1">
        <f t="shared" si="1"/>
        <v>11</v>
      </c>
      <c r="R57" s="1">
        <f t="shared" si="1"/>
        <v>7</v>
      </c>
      <c r="S57" s="1">
        <f t="shared" si="1"/>
        <v>4</v>
      </c>
      <c r="T57" s="1">
        <f t="shared" si="1"/>
        <v>5</v>
      </c>
      <c r="U57" s="1">
        <f t="shared" si="1"/>
        <v>8</v>
      </c>
      <c r="V57" s="1">
        <f t="shared" si="1"/>
        <v>14</v>
      </c>
      <c r="W57" s="1">
        <f t="shared" si="1"/>
        <v>2</v>
      </c>
      <c r="X57" s="1">
        <f t="shared" si="1"/>
        <v>5</v>
      </c>
    </row>
    <row r="58" spans="1:24">
      <c r="B58" s="416" t="s">
        <v>146</v>
      </c>
      <c r="C58" s="416"/>
      <c r="D58" s="1">
        <f>COUNTIF(D6:D54,"=5")+COUNTIF(D6:D54,"=6")</f>
        <v>1</v>
      </c>
      <c r="E58" s="1">
        <f t="shared" ref="E58:X58" si="2">COUNTIF(E6:E54,"=5")+COUNTIF(E6:E54,"=6")</f>
        <v>4</v>
      </c>
      <c r="F58" s="1">
        <f t="shared" si="2"/>
        <v>6</v>
      </c>
      <c r="G58" s="1">
        <f t="shared" si="2"/>
        <v>8</v>
      </c>
      <c r="H58" s="1">
        <f t="shared" si="2"/>
        <v>12</v>
      </c>
      <c r="I58" s="1">
        <f t="shared" si="2"/>
        <v>1</v>
      </c>
      <c r="J58" s="1">
        <f t="shared" si="2"/>
        <v>3</v>
      </c>
      <c r="K58" s="1">
        <f t="shared" si="2"/>
        <v>4</v>
      </c>
      <c r="L58" s="1">
        <f t="shared" si="2"/>
        <v>5</v>
      </c>
      <c r="M58" s="1">
        <f t="shared" si="2"/>
        <v>2</v>
      </c>
      <c r="N58" s="1">
        <f t="shared" si="2"/>
        <v>3</v>
      </c>
      <c r="O58" s="1">
        <f t="shared" si="2"/>
        <v>4</v>
      </c>
      <c r="P58" s="1">
        <f t="shared" si="2"/>
        <v>4</v>
      </c>
      <c r="Q58" s="1">
        <f t="shared" si="2"/>
        <v>11</v>
      </c>
      <c r="R58" s="1">
        <f t="shared" si="2"/>
        <v>3</v>
      </c>
      <c r="S58" s="1">
        <f t="shared" si="2"/>
        <v>2</v>
      </c>
      <c r="T58" s="1">
        <f t="shared" si="2"/>
        <v>4</v>
      </c>
      <c r="U58" s="1">
        <f t="shared" si="2"/>
        <v>5</v>
      </c>
      <c r="V58" s="1">
        <f t="shared" si="2"/>
        <v>4</v>
      </c>
      <c r="W58" s="1">
        <f t="shared" si="2"/>
        <v>2</v>
      </c>
      <c r="X58" s="1">
        <f t="shared" si="2"/>
        <v>2</v>
      </c>
    </row>
    <row r="59" spans="1:24">
      <c r="B59" s="416" t="s">
        <v>147</v>
      </c>
      <c r="C59" s="416"/>
      <c r="D59" s="1">
        <f>COUNTIF(D6:D54,"=3")+COUNTIF(D6:D54,"=4")</f>
        <v>1</v>
      </c>
      <c r="E59" s="1">
        <f t="shared" ref="E59:X59" si="3">COUNTIF(E6:E54,"=3")+COUNTIF(E6:E54,"=4")</f>
        <v>6</v>
      </c>
      <c r="F59" s="1">
        <f t="shared" si="3"/>
        <v>1</v>
      </c>
      <c r="G59" s="1">
        <f t="shared" si="3"/>
        <v>4</v>
      </c>
      <c r="H59" s="1">
        <f t="shared" si="3"/>
        <v>2</v>
      </c>
      <c r="I59" s="1">
        <f t="shared" si="3"/>
        <v>4</v>
      </c>
      <c r="J59" s="1">
        <f t="shared" si="3"/>
        <v>1</v>
      </c>
      <c r="K59" s="1">
        <f t="shared" si="3"/>
        <v>4</v>
      </c>
      <c r="L59" s="1">
        <f t="shared" si="3"/>
        <v>3</v>
      </c>
      <c r="M59" s="1">
        <f t="shared" si="3"/>
        <v>1</v>
      </c>
      <c r="N59" s="1">
        <f t="shared" si="3"/>
        <v>19</v>
      </c>
      <c r="O59" s="1">
        <f t="shared" si="3"/>
        <v>5</v>
      </c>
      <c r="P59" s="1">
        <f t="shared" si="3"/>
        <v>13</v>
      </c>
      <c r="Q59" s="1">
        <f t="shared" si="3"/>
        <v>1</v>
      </c>
      <c r="R59" s="1">
        <f t="shared" si="3"/>
        <v>1</v>
      </c>
      <c r="S59" s="1">
        <f t="shared" si="3"/>
        <v>2</v>
      </c>
      <c r="T59" s="1">
        <f t="shared" si="3"/>
        <v>3</v>
      </c>
      <c r="U59" s="1">
        <f t="shared" si="3"/>
        <v>7</v>
      </c>
      <c r="V59" s="1">
        <f t="shared" si="3"/>
        <v>2</v>
      </c>
      <c r="W59" s="1">
        <f t="shared" si="3"/>
        <v>2</v>
      </c>
      <c r="X59" s="1">
        <f t="shared" si="3"/>
        <v>0</v>
      </c>
    </row>
    <row r="60" spans="1:24">
      <c r="B60" s="416" t="s">
        <v>148</v>
      </c>
      <c r="C60" s="416"/>
      <c r="D60" s="1">
        <f>COUNTIF(D6:D54,"=1")+COUNTIF(D6:D54,"=2")</f>
        <v>2</v>
      </c>
      <c r="E60" s="1">
        <f t="shared" ref="E60:X60" si="4">COUNTIF(E6:E54,"=1")+COUNTIF(E6:E54,"=2")</f>
        <v>3</v>
      </c>
      <c r="F60" s="1">
        <f t="shared" si="4"/>
        <v>0</v>
      </c>
      <c r="G60" s="1">
        <f t="shared" si="4"/>
        <v>0</v>
      </c>
      <c r="H60" s="1">
        <f t="shared" si="4"/>
        <v>1</v>
      </c>
      <c r="I60" s="1">
        <f t="shared" si="4"/>
        <v>1</v>
      </c>
      <c r="J60" s="1">
        <f t="shared" si="4"/>
        <v>1</v>
      </c>
      <c r="K60" s="1">
        <f t="shared" si="4"/>
        <v>0</v>
      </c>
      <c r="L60" s="1">
        <f t="shared" si="4"/>
        <v>0</v>
      </c>
      <c r="M60" s="1">
        <f t="shared" si="4"/>
        <v>1</v>
      </c>
      <c r="N60" s="1">
        <f t="shared" si="4"/>
        <v>2</v>
      </c>
      <c r="O60" s="1">
        <f t="shared" si="4"/>
        <v>0</v>
      </c>
      <c r="P60" s="1">
        <f t="shared" si="4"/>
        <v>0</v>
      </c>
      <c r="Q60" s="1">
        <f t="shared" si="4"/>
        <v>1</v>
      </c>
      <c r="R60" s="1">
        <f t="shared" si="4"/>
        <v>2</v>
      </c>
      <c r="S60" s="1">
        <f t="shared" si="4"/>
        <v>0</v>
      </c>
      <c r="T60" s="1">
        <f t="shared" si="4"/>
        <v>0</v>
      </c>
      <c r="U60" s="1">
        <f t="shared" si="4"/>
        <v>1</v>
      </c>
      <c r="V60" s="1">
        <f t="shared" si="4"/>
        <v>0</v>
      </c>
      <c r="W60" s="1">
        <f t="shared" si="4"/>
        <v>0</v>
      </c>
      <c r="X60" s="1">
        <f t="shared" si="4"/>
        <v>0</v>
      </c>
    </row>
    <row r="61" spans="1:24">
      <c r="B61" s="416" t="s">
        <v>149</v>
      </c>
      <c r="C61" s="416"/>
      <c r="D61" s="1">
        <f>COUNTIF(D6:D54,"=0")</f>
        <v>0</v>
      </c>
      <c r="E61" s="1">
        <f t="shared" ref="E61:X61" si="5">COUNTIF(E6:E54,"=0")</f>
        <v>0</v>
      </c>
      <c r="F61" s="1">
        <f t="shared" si="5"/>
        <v>0</v>
      </c>
      <c r="G61" s="1">
        <f t="shared" si="5"/>
        <v>0</v>
      </c>
      <c r="H61" s="1">
        <f t="shared" si="5"/>
        <v>0</v>
      </c>
      <c r="I61" s="1">
        <f t="shared" si="5"/>
        <v>0</v>
      </c>
      <c r="J61" s="1">
        <f t="shared" si="5"/>
        <v>0</v>
      </c>
      <c r="K61" s="1">
        <f t="shared" si="5"/>
        <v>0</v>
      </c>
      <c r="L61" s="1">
        <f t="shared" si="5"/>
        <v>0</v>
      </c>
      <c r="M61" s="1">
        <f t="shared" si="5"/>
        <v>0</v>
      </c>
      <c r="N61" s="1">
        <f t="shared" si="5"/>
        <v>0</v>
      </c>
      <c r="O61" s="1">
        <f t="shared" si="5"/>
        <v>1</v>
      </c>
      <c r="P61" s="1">
        <f t="shared" si="5"/>
        <v>0</v>
      </c>
      <c r="Q61" s="1">
        <f t="shared" si="5"/>
        <v>0</v>
      </c>
      <c r="R61" s="1">
        <f t="shared" si="5"/>
        <v>0</v>
      </c>
      <c r="S61" s="1">
        <f t="shared" si="5"/>
        <v>0</v>
      </c>
      <c r="T61" s="1">
        <f t="shared" si="5"/>
        <v>0</v>
      </c>
      <c r="U61" s="1">
        <f t="shared" si="5"/>
        <v>0</v>
      </c>
      <c r="V61" s="1">
        <f t="shared" si="5"/>
        <v>0</v>
      </c>
      <c r="W61" s="1">
        <f t="shared" si="5"/>
        <v>0</v>
      </c>
      <c r="X61" s="1">
        <f t="shared" si="5"/>
        <v>0</v>
      </c>
    </row>
    <row r="62" spans="1:24">
      <c r="B62" s="416" t="s">
        <v>151</v>
      </c>
      <c r="C62" s="416"/>
      <c r="D62" s="1">
        <f>COUNTBLANK(D6:D54)</f>
        <v>11</v>
      </c>
      <c r="E62" s="1">
        <f t="shared" ref="E62:X62" si="6">COUNTBLANK(E6:E54)</f>
        <v>16</v>
      </c>
      <c r="F62" s="1">
        <f t="shared" si="6"/>
        <v>10</v>
      </c>
      <c r="G62" s="1">
        <f t="shared" si="6"/>
        <v>12</v>
      </c>
      <c r="H62" s="1">
        <f t="shared" si="6"/>
        <v>16</v>
      </c>
      <c r="I62" s="1">
        <f t="shared" si="6"/>
        <v>17</v>
      </c>
      <c r="J62" s="1">
        <f t="shared" si="6"/>
        <v>24</v>
      </c>
      <c r="K62" s="1">
        <f t="shared" si="6"/>
        <v>16</v>
      </c>
      <c r="L62" s="1">
        <f t="shared" si="6"/>
        <v>29</v>
      </c>
      <c r="M62" s="1">
        <f t="shared" si="6"/>
        <v>25</v>
      </c>
      <c r="N62" s="1">
        <f t="shared" si="6"/>
        <v>7</v>
      </c>
      <c r="O62" s="1">
        <f t="shared" si="6"/>
        <v>8</v>
      </c>
      <c r="P62" s="1">
        <f t="shared" si="6"/>
        <v>13</v>
      </c>
      <c r="Q62" s="1">
        <f t="shared" si="6"/>
        <v>15</v>
      </c>
      <c r="R62" s="1">
        <f t="shared" si="6"/>
        <v>31</v>
      </c>
      <c r="S62" s="1">
        <f t="shared" si="6"/>
        <v>13</v>
      </c>
      <c r="T62" s="1">
        <f t="shared" si="6"/>
        <v>20</v>
      </c>
      <c r="U62" s="1">
        <f t="shared" si="6"/>
        <v>22</v>
      </c>
      <c r="V62" s="1">
        <f t="shared" si="6"/>
        <v>17</v>
      </c>
      <c r="W62" s="1">
        <f t="shared" si="6"/>
        <v>40</v>
      </c>
      <c r="X62" s="1">
        <f t="shared" si="6"/>
        <v>19</v>
      </c>
    </row>
    <row r="63" spans="1:24">
      <c r="B63" s="9"/>
      <c r="C63" s="9"/>
    </row>
    <row r="64" spans="1:24" ht="18">
      <c r="B64" s="417" t="s">
        <v>150</v>
      </c>
      <c r="C64" s="417"/>
      <c r="D64" s="10">
        <f>((0.35*D56)+(0.3*D57)+(0.2*D58)+(0.1*D59)+(0.05*D60)+(0*D61))/(0.35*(D56+D57+D58+D59+D60+D61))*100</f>
        <v>89.57528957528956</v>
      </c>
      <c r="E64" s="10">
        <f t="shared" ref="E64:X64" si="7">((0.35*E56)+(0.3*E57)+(0.2*E58)+(0.1*E59)+(0.05*E60)+(0*E61))/(0.35*(E56+E57+E58+E59+E60+E61))*100</f>
        <v>69.642857142857153</v>
      </c>
      <c r="F64" s="10">
        <f t="shared" si="7"/>
        <v>88.721804511278194</v>
      </c>
      <c r="G64" s="10">
        <f t="shared" si="7"/>
        <v>80.158730158730165</v>
      </c>
      <c r="H64" s="10">
        <f t="shared" si="7"/>
        <v>72.767857142857153</v>
      </c>
      <c r="I64" s="10">
        <f t="shared" si="7"/>
        <v>81.566820276497694</v>
      </c>
      <c r="J64" s="10">
        <f t="shared" si="7"/>
        <v>82.142857142857153</v>
      </c>
      <c r="K64" s="10">
        <f t="shared" si="7"/>
        <v>82.142857142857167</v>
      </c>
      <c r="L64" s="10">
        <f t="shared" si="7"/>
        <v>73.68421052631578</v>
      </c>
      <c r="M64" s="10">
        <f t="shared" si="7"/>
        <v>88.198757763975152</v>
      </c>
      <c r="N64" s="10">
        <f t="shared" si="7"/>
        <v>58.885017421602782</v>
      </c>
      <c r="O64" s="10">
        <f t="shared" si="7"/>
        <v>82.857142857142847</v>
      </c>
      <c r="P64" s="10">
        <f t="shared" si="7"/>
        <v>66.122448979591837</v>
      </c>
      <c r="Q64" s="10">
        <f t="shared" si="7"/>
        <v>76.19047619047619</v>
      </c>
      <c r="R64" s="10">
        <f t="shared" si="7"/>
        <v>72.268907563025195</v>
      </c>
      <c r="S64" s="10">
        <f t="shared" si="7"/>
        <v>91.836734693877546</v>
      </c>
      <c r="T64" s="10">
        <f t="shared" si="7"/>
        <v>83.673469387755105</v>
      </c>
      <c r="U64" s="10">
        <f t="shared" si="7"/>
        <v>64.835164835164832</v>
      </c>
      <c r="V64" s="10">
        <f t="shared" si="7"/>
        <v>83.410138248847929</v>
      </c>
      <c r="W64" s="10">
        <f t="shared" si="7"/>
        <v>67.857142857142847</v>
      </c>
      <c r="X64" s="10">
        <f t="shared" si="7"/>
        <v>94.581280788177352</v>
      </c>
    </row>
  </sheetData>
  <mergeCells count="21">
    <mergeCell ref="B61:C61"/>
    <mergeCell ref="B62:C62"/>
    <mergeCell ref="M5:P5"/>
    <mergeCell ref="B64:C64"/>
    <mergeCell ref="B56:C56"/>
    <mergeCell ref="B57:C57"/>
    <mergeCell ref="B58:C58"/>
    <mergeCell ref="B59:C59"/>
    <mergeCell ref="I5:L5"/>
    <mergeCell ref="B60:C60"/>
    <mergeCell ref="A4:A7"/>
    <mergeCell ref="C4:C7"/>
    <mergeCell ref="D4:H5"/>
    <mergeCell ref="I4:P4"/>
    <mergeCell ref="Q5:T5"/>
    <mergeCell ref="U5:X5"/>
    <mergeCell ref="B1:X1"/>
    <mergeCell ref="B2:X2"/>
    <mergeCell ref="B3:X3"/>
    <mergeCell ref="Q4:X4"/>
    <mergeCell ref="B4:B7"/>
  </mergeCells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 published="0"/>
  <dimension ref="A1:X12"/>
  <sheetViews>
    <sheetView workbookViewId="0">
      <selection activeCell="O4" sqref="O4:P4"/>
    </sheetView>
  </sheetViews>
  <sheetFormatPr defaultRowHeight="12.75"/>
  <cols>
    <col min="1" max="1" width="9.140625" customWidth="1"/>
    <col min="4" max="4" width="13.140625" bestFit="1" customWidth="1"/>
  </cols>
  <sheetData>
    <row r="1" spans="1:24" ht="174" thickBot="1">
      <c r="A1" s="11" t="s">
        <v>3</v>
      </c>
    </row>
    <row r="2" spans="1:24" ht="56.25" customHeight="1" thickBot="1">
      <c r="A2" s="430" t="s">
        <v>4</v>
      </c>
      <c r="B2" s="424" t="s">
        <v>5</v>
      </c>
      <c r="C2" s="434" t="s">
        <v>6</v>
      </c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5"/>
      <c r="R2" s="435"/>
      <c r="S2" s="435"/>
      <c r="T2" s="435"/>
      <c r="U2" s="436"/>
      <c r="V2" s="424" t="s">
        <v>7</v>
      </c>
      <c r="W2" s="427" t="s">
        <v>8</v>
      </c>
      <c r="X2" s="12" t="s">
        <v>9</v>
      </c>
    </row>
    <row r="3" spans="1:24" ht="56.25" customHeight="1">
      <c r="A3" s="431"/>
      <c r="B3" s="425"/>
      <c r="C3" s="420" t="s">
        <v>11</v>
      </c>
      <c r="D3" s="421"/>
      <c r="E3" s="422" t="s">
        <v>12</v>
      </c>
      <c r="F3" s="423"/>
      <c r="G3" s="422" t="s">
        <v>13</v>
      </c>
      <c r="H3" s="423"/>
      <c r="I3" s="19" t="s">
        <v>14</v>
      </c>
      <c r="J3" s="22"/>
      <c r="K3" s="422" t="s">
        <v>15</v>
      </c>
      <c r="L3" s="423"/>
      <c r="M3" s="422" t="s">
        <v>16</v>
      </c>
      <c r="N3" s="423"/>
      <c r="O3" s="422" t="s">
        <v>17</v>
      </c>
      <c r="P3" s="423"/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425"/>
      <c r="W3" s="428"/>
      <c r="X3" s="18"/>
    </row>
    <row r="4" spans="1:24" ht="57.75" thickBot="1">
      <c r="A4" s="432"/>
      <c r="B4" s="433"/>
      <c r="C4" s="20" t="s">
        <v>28</v>
      </c>
      <c r="D4" s="20" t="s">
        <v>150</v>
      </c>
      <c r="E4" s="20" t="s">
        <v>28</v>
      </c>
      <c r="F4" s="20" t="s">
        <v>150</v>
      </c>
      <c r="G4" s="20" t="s">
        <v>28</v>
      </c>
      <c r="H4" s="20" t="s">
        <v>150</v>
      </c>
      <c r="I4" s="20" t="s">
        <v>28</v>
      </c>
      <c r="J4" s="20" t="s">
        <v>150</v>
      </c>
      <c r="K4" s="20" t="s">
        <v>28</v>
      </c>
      <c r="L4" s="20" t="s">
        <v>150</v>
      </c>
      <c r="M4" s="20" t="s">
        <v>28</v>
      </c>
      <c r="N4" s="20" t="s">
        <v>150</v>
      </c>
      <c r="O4" s="20" t="s">
        <v>28</v>
      </c>
      <c r="P4" s="20" t="s">
        <v>150</v>
      </c>
      <c r="Q4" s="21"/>
      <c r="R4" s="21"/>
      <c r="S4" s="21"/>
      <c r="T4" s="21"/>
      <c r="U4" s="21"/>
      <c r="V4" s="426"/>
      <c r="W4" s="429"/>
      <c r="X4" s="13" t="s">
        <v>10</v>
      </c>
    </row>
    <row r="5" spans="1:24" ht="16.5" thickBot="1">
      <c r="A5" s="15" t="s">
        <v>23</v>
      </c>
      <c r="B5" s="16">
        <v>85</v>
      </c>
      <c r="C5" s="16">
        <v>1</v>
      </c>
      <c r="D5" s="14">
        <f>(C5/C9)*B5</f>
        <v>10.625</v>
      </c>
      <c r="E5" s="14"/>
      <c r="F5" s="14"/>
      <c r="G5" s="14">
        <v>10.625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16.5" thickBot="1">
      <c r="A6" s="15" t="s">
        <v>24</v>
      </c>
      <c r="B6" s="14">
        <v>90</v>
      </c>
      <c r="C6" s="14">
        <v>2</v>
      </c>
      <c r="D6" s="14">
        <f>(C6/C9)*B6</f>
        <v>22.5</v>
      </c>
      <c r="E6" s="14"/>
      <c r="F6" s="14"/>
      <c r="G6" s="14">
        <v>22.5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16.5" thickBot="1">
      <c r="A7" s="15" t="s">
        <v>25</v>
      </c>
      <c r="B7" s="14">
        <v>83</v>
      </c>
      <c r="C7" s="14">
        <v>3</v>
      </c>
      <c r="D7" s="14">
        <f>(C7/C9)*B7</f>
        <v>31.125</v>
      </c>
      <c r="E7" s="14"/>
      <c r="F7" s="14"/>
      <c r="G7" s="14">
        <v>31.125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16.5" thickBot="1">
      <c r="A8" s="15" t="s">
        <v>26</v>
      </c>
      <c r="B8" s="14">
        <v>75</v>
      </c>
      <c r="C8" s="14">
        <v>2</v>
      </c>
      <c r="D8" s="14">
        <f>(C8/C9)*B8</f>
        <v>18.75</v>
      </c>
      <c r="E8" s="14"/>
      <c r="F8" s="14"/>
      <c r="G8" s="14">
        <v>18.75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16.5" thickBot="1">
      <c r="A9" s="418" t="s">
        <v>7</v>
      </c>
      <c r="B9" s="419"/>
      <c r="C9" s="14">
        <v>8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236.25">
      <c r="A10" s="17" t="s">
        <v>27</v>
      </c>
    </row>
    <row r="12" spans="1:24" ht="15.75">
      <c r="E12" s="17"/>
      <c r="F12" s="17"/>
    </row>
  </sheetData>
  <mergeCells count="12">
    <mergeCell ref="V2:V4"/>
    <mergeCell ref="W2:W4"/>
    <mergeCell ref="M3:N3"/>
    <mergeCell ref="O3:P3"/>
    <mergeCell ref="A2:A4"/>
    <mergeCell ref="B2:B4"/>
    <mergeCell ref="C2:U2"/>
    <mergeCell ref="A9:B9"/>
    <mergeCell ref="C3:D3"/>
    <mergeCell ref="E3:F3"/>
    <mergeCell ref="G3:H3"/>
    <mergeCell ref="K3:L3"/>
  </mergeCells>
  <phoneticPr fontId="1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 published="0"/>
  <dimension ref="A4:Q97"/>
  <sheetViews>
    <sheetView topLeftCell="A82" workbookViewId="0">
      <selection activeCell="O76" sqref="O76"/>
    </sheetView>
  </sheetViews>
  <sheetFormatPr defaultRowHeight="12.75"/>
  <cols>
    <col min="2" max="4" width="11.7109375" bestFit="1" customWidth="1"/>
    <col min="5" max="13" width="9.28515625" bestFit="1" customWidth="1"/>
    <col min="14" max="14" width="9.42578125" bestFit="1" customWidth="1"/>
  </cols>
  <sheetData>
    <row r="4" spans="1:16" ht="13.5" thickBot="1"/>
    <row r="5" spans="1:16" ht="56.25" customHeight="1" thickBot="1">
      <c r="A5" s="430" t="s">
        <v>4</v>
      </c>
      <c r="B5" s="424" t="s">
        <v>29</v>
      </c>
      <c r="C5" s="434" t="s">
        <v>6</v>
      </c>
      <c r="D5" s="435"/>
      <c r="E5" s="435"/>
      <c r="F5" s="435"/>
      <c r="G5" s="435"/>
      <c r="H5" s="435"/>
      <c r="I5" s="435"/>
      <c r="J5" s="435"/>
      <c r="K5" s="435"/>
      <c r="L5" s="435"/>
      <c r="M5" s="435"/>
      <c r="N5" s="436"/>
      <c r="O5" s="427" t="s">
        <v>8</v>
      </c>
      <c r="P5" s="12" t="s">
        <v>9</v>
      </c>
    </row>
    <row r="6" spans="1:16" ht="57.75" thickBot="1">
      <c r="A6" s="432"/>
      <c r="B6" s="447"/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4" t="s">
        <v>18</v>
      </c>
      <c r="K6" s="14" t="s">
        <v>19</v>
      </c>
      <c r="L6" s="14" t="s">
        <v>20</v>
      </c>
      <c r="M6" s="14" t="s">
        <v>21</v>
      </c>
      <c r="N6" s="14" t="s">
        <v>22</v>
      </c>
      <c r="O6" s="429"/>
      <c r="P6" s="13" t="s">
        <v>10</v>
      </c>
    </row>
    <row r="7" spans="1:16" ht="16.5" thickBot="1">
      <c r="A7" s="15" t="s">
        <v>23</v>
      </c>
      <c r="B7" s="16">
        <v>85</v>
      </c>
      <c r="C7" s="16">
        <v>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6.5" thickBot="1">
      <c r="A8" s="15" t="s">
        <v>24</v>
      </c>
      <c r="B8" s="14">
        <v>90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6.5" thickBot="1">
      <c r="A9" s="15" t="s">
        <v>25</v>
      </c>
      <c r="B9" s="14">
        <v>83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6.5" thickBot="1">
      <c r="A10" s="15" t="s">
        <v>26</v>
      </c>
      <c r="B10" s="14">
        <v>75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ht="16.5" thickBot="1">
      <c r="A11" s="418" t="s">
        <v>7</v>
      </c>
      <c r="B11" s="419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6" spans="1:16" ht="13.5" thickBot="1"/>
    <row r="17" spans="1:17" ht="30.75" thickBot="1">
      <c r="A17" s="23" t="s">
        <v>30</v>
      </c>
      <c r="B17" s="24" t="s">
        <v>31</v>
      </c>
      <c r="C17" s="439" t="s">
        <v>32</v>
      </c>
      <c r="D17" s="443"/>
      <c r="E17" s="443"/>
      <c r="F17" s="443"/>
      <c r="G17" s="443"/>
      <c r="H17" s="443"/>
      <c r="I17" s="440"/>
      <c r="J17" s="454" t="s">
        <v>33</v>
      </c>
      <c r="K17" s="455"/>
      <c r="L17" s="455"/>
      <c r="M17" s="456"/>
      <c r="N17" s="439" t="s">
        <v>34</v>
      </c>
      <c r="O17" s="443"/>
      <c r="P17" s="443"/>
      <c r="Q17" s="440"/>
    </row>
    <row r="18" spans="1:17" ht="15.75" thickBot="1">
      <c r="A18" s="450" t="s">
        <v>35</v>
      </c>
      <c r="B18" s="451"/>
      <c r="C18" s="444" t="s">
        <v>36</v>
      </c>
      <c r="D18" s="445"/>
      <c r="E18" s="445"/>
      <c r="F18" s="445"/>
      <c r="G18" s="445"/>
      <c r="H18" s="445"/>
      <c r="I18" s="445"/>
      <c r="J18" s="445"/>
      <c r="K18" s="445"/>
      <c r="L18" s="445"/>
      <c r="M18" s="445"/>
      <c r="N18" s="445"/>
      <c r="O18" s="445"/>
      <c r="P18" s="446"/>
      <c r="Q18" s="441" t="s">
        <v>7</v>
      </c>
    </row>
    <row r="19" spans="1:17" ht="15.75" thickBot="1">
      <c r="A19" s="452"/>
      <c r="B19" s="453"/>
      <c r="C19" s="25" t="s">
        <v>11</v>
      </c>
      <c r="D19" s="25" t="s">
        <v>12</v>
      </c>
      <c r="E19" s="25" t="s">
        <v>13</v>
      </c>
      <c r="F19" s="25" t="s">
        <v>14</v>
      </c>
      <c r="G19" s="25" t="s">
        <v>15</v>
      </c>
      <c r="H19" s="25" t="s">
        <v>16</v>
      </c>
      <c r="I19" s="437" t="s">
        <v>17</v>
      </c>
      <c r="J19" s="438"/>
      <c r="K19" s="25" t="s">
        <v>18</v>
      </c>
      <c r="L19" s="25" t="s">
        <v>37</v>
      </c>
      <c r="M19" s="437" t="s">
        <v>38</v>
      </c>
      <c r="N19" s="438"/>
      <c r="O19" s="25" t="s">
        <v>21</v>
      </c>
      <c r="P19" s="25" t="s">
        <v>22</v>
      </c>
      <c r="Q19" s="442"/>
    </row>
    <row r="20" spans="1:17" ht="15.75" thickBot="1">
      <c r="A20" s="439" t="s">
        <v>39</v>
      </c>
      <c r="B20" s="440"/>
      <c r="C20" s="25">
        <v>4</v>
      </c>
      <c r="D20" s="25">
        <v>2</v>
      </c>
      <c r="E20" s="25">
        <v>1</v>
      </c>
      <c r="F20" s="25" t="s">
        <v>40</v>
      </c>
      <c r="G20" s="25" t="s">
        <v>40</v>
      </c>
      <c r="H20" s="25" t="s">
        <v>40</v>
      </c>
      <c r="I20" s="437" t="s">
        <v>40</v>
      </c>
      <c r="J20" s="438"/>
      <c r="K20" s="25" t="s">
        <v>40</v>
      </c>
      <c r="L20" s="25">
        <v>1</v>
      </c>
      <c r="M20" s="437" t="s">
        <v>40</v>
      </c>
      <c r="N20" s="438"/>
      <c r="O20" s="25">
        <v>2</v>
      </c>
      <c r="P20" s="25" t="s">
        <v>40</v>
      </c>
      <c r="Q20" s="25">
        <v>9</v>
      </c>
    </row>
    <row r="21" spans="1:17" ht="15.75" thickBot="1">
      <c r="A21" s="439" t="s">
        <v>41</v>
      </c>
      <c r="B21" s="440"/>
      <c r="C21" s="25">
        <v>2</v>
      </c>
      <c r="D21" s="25">
        <v>4</v>
      </c>
      <c r="E21" s="25">
        <v>2</v>
      </c>
      <c r="F21" s="25">
        <v>2</v>
      </c>
      <c r="G21" s="25">
        <v>2</v>
      </c>
      <c r="H21" s="25" t="s">
        <v>40</v>
      </c>
      <c r="I21" s="437" t="s">
        <v>40</v>
      </c>
      <c r="J21" s="438"/>
      <c r="K21" s="25" t="s">
        <v>40</v>
      </c>
      <c r="L21" s="25" t="s">
        <v>40</v>
      </c>
      <c r="M21" s="437" t="s">
        <v>40</v>
      </c>
      <c r="N21" s="438"/>
      <c r="O21" s="25" t="s">
        <v>40</v>
      </c>
      <c r="P21" s="25">
        <v>3</v>
      </c>
      <c r="Q21" s="25">
        <v>15</v>
      </c>
    </row>
    <row r="22" spans="1:17" ht="15.75" thickBot="1">
      <c r="A22" s="439" t="s">
        <v>42</v>
      </c>
      <c r="B22" s="440"/>
      <c r="C22" s="25">
        <v>1</v>
      </c>
      <c r="D22" s="25">
        <v>4</v>
      </c>
      <c r="E22" s="25">
        <v>3</v>
      </c>
      <c r="F22" s="25">
        <v>2</v>
      </c>
      <c r="G22" s="25">
        <v>4</v>
      </c>
      <c r="H22" s="25" t="s">
        <v>40</v>
      </c>
      <c r="I22" s="437" t="s">
        <v>40</v>
      </c>
      <c r="J22" s="438"/>
      <c r="K22" s="25" t="s">
        <v>40</v>
      </c>
      <c r="L22" s="25" t="s">
        <v>40</v>
      </c>
      <c r="M22" s="437" t="s">
        <v>40</v>
      </c>
      <c r="N22" s="438"/>
      <c r="O22" s="25" t="s">
        <v>40</v>
      </c>
      <c r="P22" s="25">
        <v>3</v>
      </c>
      <c r="Q22" s="25">
        <v>17</v>
      </c>
    </row>
    <row r="23" spans="1:17" ht="15.75" thickBot="1">
      <c r="A23" s="439" t="s">
        <v>43</v>
      </c>
      <c r="B23" s="440"/>
      <c r="C23" s="25">
        <v>2</v>
      </c>
      <c r="D23" s="25">
        <v>4</v>
      </c>
      <c r="E23" s="25">
        <v>2</v>
      </c>
      <c r="F23" s="25" t="s">
        <v>40</v>
      </c>
      <c r="G23" s="25" t="s">
        <v>40</v>
      </c>
      <c r="H23" s="25" t="s">
        <v>40</v>
      </c>
      <c r="I23" s="437" t="s">
        <v>40</v>
      </c>
      <c r="J23" s="438"/>
      <c r="K23" s="25" t="s">
        <v>40</v>
      </c>
      <c r="L23" s="25" t="s">
        <v>40</v>
      </c>
      <c r="M23" s="437" t="s">
        <v>40</v>
      </c>
      <c r="N23" s="438"/>
      <c r="O23" s="25" t="s">
        <v>40</v>
      </c>
      <c r="P23" s="25" t="s">
        <v>40</v>
      </c>
      <c r="Q23" s="25">
        <v>8</v>
      </c>
    </row>
    <row r="24" spans="1:17" ht="15.75" thickBot="1">
      <c r="A24" s="439" t="s">
        <v>44</v>
      </c>
      <c r="B24" s="440"/>
      <c r="C24" s="25" t="s">
        <v>40</v>
      </c>
      <c r="D24" s="25" t="s">
        <v>40</v>
      </c>
      <c r="E24" s="25" t="s">
        <v>40</v>
      </c>
      <c r="F24" s="25">
        <v>2</v>
      </c>
      <c r="G24" s="25">
        <v>1</v>
      </c>
      <c r="H24" s="25" t="s">
        <v>40</v>
      </c>
      <c r="I24" s="437" t="s">
        <v>40</v>
      </c>
      <c r="J24" s="438"/>
      <c r="K24" s="25" t="s">
        <v>40</v>
      </c>
      <c r="L24" s="25">
        <v>2</v>
      </c>
      <c r="M24" s="437" t="s">
        <v>40</v>
      </c>
      <c r="N24" s="438"/>
      <c r="O24" s="25">
        <v>2</v>
      </c>
      <c r="P24" s="25" t="s">
        <v>40</v>
      </c>
      <c r="Q24" s="25">
        <v>7</v>
      </c>
    </row>
    <row r="25" spans="1:17" ht="15.75" thickBot="1">
      <c r="A25" s="448" t="s">
        <v>7</v>
      </c>
      <c r="B25" s="449"/>
      <c r="C25" s="25">
        <v>9</v>
      </c>
      <c r="D25" s="25">
        <v>14</v>
      </c>
      <c r="E25" s="25">
        <v>7</v>
      </c>
      <c r="F25" s="25">
        <v>6</v>
      </c>
      <c r="G25" s="25">
        <v>7</v>
      </c>
      <c r="H25" s="25" t="s">
        <v>40</v>
      </c>
      <c r="I25" s="437" t="s">
        <v>40</v>
      </c>
      <c r="J25" s="438"/>
      <c r="K25" s="25" t="s">
        <v>40</v>
      </c>
      <c r="L25" s="25">
        <v>3</v>
      </c>
      <c r="M25" s="437" t="s">
        <v>40</v>
      </c>
      <c r="N25" s="438"/>
      <c r="O25" s="25">
        <v>4</v>
      </c>
      <c r="P25" s="25">
        <v>6</v>
      </c>
      <c r="Q25" s="25">
        <v>50</v>
      </c>
    </row>
    <row r="68" spans="1:14">
      <c r="A68" s="27"/>
      <c r="B68" s="29" t="s">
        <v>11</v>
      </c>
      <c r="C68" s="29" t="s">
        <v>12</v>
      </c>
      <c r="D68" s="29" t="s">
        <v>13</v>
      </c>
      <c r="E68" s="29" t="s">
        <v>14</v>
      </c>
      <c r="F68" s="29" t="s">
        <v>15</v>
      </c>
      <c r="G68" s="29" t="s">
        <v>16</v>
      </c>
      <c r="H68" s="29" t="s">
        <v>17</v>
      </c>
      <c r="I68" s="29" t="s">
        <v>18</v>
      </c>
      <c r="J68" s="29" t="s">
        <v>19</v>
      </c>
      <c r="K68" s="29" t="s">
        <v>20</v>
      </c>
      <c r="L68" s="29" t="s">
        <v>21</v>
      </c>
      <c r="M68" s="29" t="s">
        <v>22</v>
      </c>
      <c r="N68" s="29"/>
    </row>
    <row r="69" spans="1:14" ht="15">
      <c r="A69" s="28" t="s">
        <v>45</v>
      </c>
      <c r="B69" s="30">
        <v>4</v>
      </c>
      <c r="C69" s="30">
        <v>2</v>
      </c>
      <c r="D69" s="30">
        <v>1</v>
      </c>
      <c r="E69" s="30" t="s">
        <v>40</v>
      </c>
      <c r="F69" s="30" t="s">
        <v>40</v>
      </c>
      <c r="G69" s="30" t="s">
        <v>40</v>
      </c>
      <c r="H69" s="30" t="s">
        <v>40</v>
      </c>
      <c r="I69" s="30" t="s">
        <v>40</v>
      </c>
      <c r="J69" s="30">
        <v>1</v>
      </c>
      <c r="K69" s="30" t="s">
        <v>40</v>
      </c>
      <c r="L69" s="30">
        <v>2</v>
      </c>
      <c r="M69" s="30" t="s">
        <v>40</v>
      </c>
      <c r="N69" s="30">
        <v>10</v>
      </c>
    </row>
    <row r="70" spans="1:14" ht="15">
      <c r="A70" s="28" t="s">
        <v>46</v>
      </c>
      <c r="B70" s="30">
        <v>2</v>
      </c>
      <c r="C70" s="30">
        <v>4</v>
      </c>
      <c r="D70" s="30">
        <v>2</v>
      </c>
      <c r="E70" s="30">
        <v>2</v>
      </c>
      <c r="F70" s="30">
        <v>2</v>
      </c>
      <c r="G70" s="30" t="s">
        <v>40</v>
      </c>
      <c r="H70" s="30" t="s">
        <v>40</v>
      </c>
      <c r="I70" s="30" t="s">
        <v>40</v>
      </c>
      <c r="J70" s="30" t="s">
        <v>40</v>
      </c>
      <c r="K70" s="30" t="s">
        <v>40</v>
      </c>
      <c r="L70" s="30" t="s">
        <v>40</v>
      </c>
      <c r="M70" s="30">
        <v>3</v>
      </c>
      <c r="N70" s="30">
        <v>15</v>
      </c>
    </row>
    <row r="71" spans="1:14" ht="15">
      <c r="A71" s="28" t="s">
        <v>47</v>
      </c>
      <c r="B71" s="30">
        <v>1</v>
      </c>
      <c r="C71" s="30">
        <v>4</v>
      </c>
      <c r="D71" s="30">
        <v>3</v>
      </c>
      <c r="E71" s="30">
        <v>2</v>
      </c>
      <c r="F71" s="30">
        <v>4</v>
      </c>
      <c r="G71" s="30" t="s">
        <v>40</v>
      </c>
      <c r="H71" s="30" t="s">
        <v>40</v>
      </c>
      <c r="I71" s="30" t="s">
        <v>40</v>
      </c>
      <c r="J71" s="30" t="s">
        <v>40</v>
      </c>
      <c r="K71" s="30" t="s">
        <v>40</v>
      </c>
      <c r="L71" s="30" t="s">
        <v>40</v>
      </c>
      <c r="M71" s="30">
        <v>3</v>
      </c>
      <c r="N71" s="30">
        <v>17</v>
      </c>
    </row>
    <row r="72" spans="1:14" ht="15">
      <c r="A72" s="28" t="s">
        <v>48</v>
      </c>
      <c r="B72" s="30">
        <v>2</v>
      </c>
      <c r="C72" s="30">
        <v>4</v>
      </c>
      <c r="D72" s="30">
        <v>2</v>
      </c>
      <c r="E72" s="30" t="s">
        <v>40</v>
      </c>
      <c r="F72" s="30" t="s">
        <v>40</v>
      </c>
      <c r="G72" s="30" t="s">
        <v>40</v>
      </c>
      <c r="H72" s="30" t="s">
        <v>40</v>
      </c>
      <c r="I72" s="30" t="s">
        <v>40</v>
      </c>
      <c r="J72" s="30" t="s">
        <v>40</v>
      </c>
      <c r="K72" s="30" t="s">
        <v>40</v>
      </c>
      <c r="L72" s="30" t="s">
        <v>40</v>
      </c>
      <c r="M72" s="30" t="s">
        <v>40</v>
      </c>
      <c r="N72" s="30">
        <v>8</v>
      </c>
    </row>
    <row r="73" spans="1:14" ht="15">
      <c r="A73" s="28" t="s">
        <v>49</v>
      </c>
      <c r="B73" s="30" t="s">
        <v>40</v>
      </c>
      <c r="C73" s="30" t="s">
        <v>40</v>
      </c>
      <c r="D73" s="30" t="s">
        <v>40</v>
      </c>
      <c r="E73" s="30">
        <v>2</v>
      </c>
      <c r="F73" s="30">
        <v>1</v>
      </c>
      <c r="G73" s="30" t="s">
        <v>40</v>
      </c>
      <c r="H73" s="30" t="s">
        <v>40</v>
      </c>
      <c r="I73" s="30" t="s">
        <v>40</v>
      </c>
      <c r="J73" s="30">
        <v>2</v>
      </c>
      <c r="K73" s="30" t="s">
        <v>40</v>
      </c>
      <c r="L73" s="30">
        <v>2</v>
      </c>
      <c r="M73" s="30" t="s">
        <v>40</v>
      </c>
      <c r="N73" s="30">
        <v>7</v>
      </c>
    </row>
    <row r="74" spans="1:14" ht="15">
      <c r="A74" s="26"/>
      <c r="B74" s="30">
        <v>9</v>
      </c>
      <c r="C74" s="30">
        <v>14</v>
      </c>
      <c r="D74" s="30">
        <v>8</v>
      </c>
      <c r="E74" s="30">
        <v>6</v>
      </c>
      <c r="F74" s="30">
        <v>7</v>
      </c>
      <c r="G74" s="30" t="s">
        <v>40</v>
      </c>
      <c r="H74" s="30" t="s">
        <v>40</v>
      </c>
      <c r="I74" s="30" t="s">
        <v>40</v>
      </c>
      <c r="J74" s="30">
        <v>3</v>
      </c>
      <c r="K74" s="30" t="s">
        <v>40</v>
      </c>
      <c r="L74" s="30">
        <v>4</v>
      </c>
      <c r="M74" s="30">
        <v>6</v>
      </c>
      <c r="N74" s="31">
        <v>57</v>
      </c>
    </row>
    <row r="76" spans="1:14" ht="15">
      <c r="B76" s="30">
        <v>85</v>
      </c>
      <c r="C76" s="30">
        <v>73</v>
      </c>
      <c r="D76" s="30">
        <v>1</v>
      </c>
      <c r="E76" s="30" t="s">
        <v>40</v>
      </c>
      <c r="F76" s="30" t="s">
        <v>40</v>
      </c>
      <c r="G76" s="30" t="s">
        <v>40</v>
      </c>
      <c r="H76" s="30" t="s">
        <v>40</v>
      </c>
      <c r="I76" s="30" t="s">
        <v>40</v>
      </c>
      <c r="J76" s="30">
        <v>1</v>
      </c>
      <c r="K76" s="30" t="s">
        <v>40</v>
      </c>
      <c r="L76" s="30">
        <v>2</v>
      </c>
      <c r="M76" s="30" t="s">
        <v>40</v>
      </c>
      <c r="N76" s="30">
        <v>10</v>
      </c>
    </row>
    <row r="77" spans="1:14" ht="15">
      <c r="B77" s="30">
        <v>85</v>
      </c>
      <c r="C77" s="30">
        <v>70</v>
      </c>
      <c r="D77" s="30">
        <v>2</v>
      </c>
      <c r="E77" s="30">
        <v>2</v>
      </c>
      <c r="F77" s="30">
        <v>2</v>
      </c>
      <c r="G77" s="30" t="s">
        <v>40</v>
      </c>
      <c r="H77" s="30" t="s">
        <v>40</v>
      </c>
      <c r="I77" s="30" t="s">
        <v>40</v>
      </c>
      <c r="J77" s="30" t="s">
        <v>40</v>
      </c>
      <c r="K77" s="30" t="s">
        <v>40</v>
      </c>
      <c r="L77" s="30" t="s">
        <v>40</v>
      </c>
      <c r="M77" s="30">
        <v>3</v>
      </c>
      <c r="N77" s="30">
        <v>15</v>
      </c>
    </row>
    <row r="78" spans="1:14" ht="15">
      <c r="B78" s="30">
        <v>85</v>
      </c>
      <c r="C78" s="30">
        <v>84</v>
      </c>
      <c r="D78" s="30">
        <v>3</v>
      </c>
      <c r="E78" s="30">
        <v>2</v>
      </c>
      <c r="F78" s="30">
        <v>4</v>
      </c>
      <c r="G78" s="30" t="s">
        <v>40</v>
      </c>
      <c r="H78" s="30" t="s">
        <v>40</v>
      </c>
      <c r="I78" s="30" t="s">
        <v>40</v>
      </c>
      <c r="J78" s="30" t="s">
        <v>40</v>
      </c>
      <c r="K78" s="30" t="s">
        <v>40</v>
      </c>
      <c r="L78" s="30" t="s">
        <v>40</v>
      </c>
      <c r="M78" s="30">
        <v>3</v>
      </c>
      <c r="N78" s="30">
        <v>17</v>
      </c>
    </row>
    <row r="79" spans="1:14" ht="15">
      <c r="B79" s="30">
        <v>85</v>
      </c>
      <c r="C79" s="30">
        <v>84</v>
      </c>
      <c r="D79" s="30">
        <v>2</v>
      </c>
      <c r="E79" s="30" t="s">
        <v>40</v>
      </c>
      <c r="F79" s="30" t="s">
        <v>40</v>
      </c>
      <c r="G79" s="30" t="s">
        <v>40</v>
      </c>
      <c r="H79" s="30" t="s">
        <v>40</v>
      </c>
      <c r="I79" s="30" t="s">
        <v>40</v>
      </c>
      <c r="J79" s="30" t="s">
        <v>40</v>
      </c>
      <c r="K79" s="30" t="s">
        <v>40</v>
      </c>
      <c r="L79" s="30" t="s">
        <v>40</v>
      </c>
      <c r="M79" s="30" t="s">
        <v>40</v>
      </c>
      <c r="N79" s="30">
        <v>8</v>
      </c>
    </row>
    <row r="80" spans="1:14" ht="15">
      <c r="B80" s="30" t="s">
        <v>40</v>
      </c>
      <c r="C80" s="30" t="s">
        <v>40</v>
      </c>
      <c r="D80" s="30" t="s">
        <v>40</v>
      </c>
      <c r="E80" s="30">
        <v>2</v>
      </c>
      <c r="F80" s="30">
        <v>1</v>
      </c>
      <c r="G80" s="30" t="s">
        <v>40</v>
      </c>
      <c r="H80" s="30" t="s">
        <v>40</v>
      </c>
      <c r="I80" s="30" t="s">
        <v>40</v>
      </c>
      <c r="J80" s="30">
        <v>2</v>
      </c>
      <c r="K80" s="30" t="s">
        <v>40</v>
      </c>
      <c r="L80" s="30">
        <v>2</v>
      </c>
      <c r="M80" s="30" t="s">
        <v>40</v>
      </c>
      <c r="N80" s="30">
        <v>7</v>
      </c>
    </row>
    <row r="81" spans="2:14" ht="15">
      <c r="B81" s="30">
        <v>9</v>
      </c>
      <c r="C81" s="30">
        <v>14</v>
      </c>
      <c r="D81" s="30">
        <v>8</v>
      </c>
      <c r="E81" s="30">
        <v>6</v>
      </c>
      <c r="F81" s="30">
        <v>7</v>
      </c>
      <c r="G81" s="30" t="s">
        <v>40</v>
      </c>
      <c r="H81" s="30" t="s">
        <v>40</v>
      </c>
      <c r="I81" s="30" t="s">
        <v>40</v>
      </c>
      <c r="J81" s="30">
        <v>3</v>
      </c>
      <c r="K81" s="30" t="s">
        <v>40</v>
      </c>
      <c r="L81" s="30">
        <v>4</v>
      </c>
      <c r="M81" s="30">
        <v>6</v>
      </c>
      <c r="N81" s="31">
        <v>57</v>
      </c>
    </row>
    <row r="84" spans="2:14" ht="15">
      <c r="B84" s="32">
        <f>IF(B69="-",0,B69)/B$74</f>
        <v>0.44444444444444442</v>
      </c>
      <c r="C84" s="32">
        <f t="shared" ref="C84:M84" si="0">IF(C69="-",0,C69)/C$74</f>
        <v>0.14285714285714285</v>
      </c>
      <c r="D84" s="32">
        <f t="shared" si="0"/>
        <v>0.125</v>
      </c>
      <c r="E84" s="32">
        <f t="shared" si="0"/>
        <v>0</v>
      </c>
      <c r="F84" s="32">
        <f t="shared" si="0"/>
        <v>0</v>
      </c>
      <c r="G84" s="32" t="e">
        <f t="shared" si="0"/>
        <v>#VALUE!</v>
      </c>
      <c r="H84" s="32" t="e">
        <f t="shared" si="0"/>
        <v>#VALUE!</v>
      </c>
      <c r="I84" s="32" t="e">
        <f t="shared" si="0"/>
        <v>#VALUE!</v>
      </c>
      <c r="J84" s="32">
        <f t="shared" si="0"/>
        <v>0.33333333333333331</v>
      </c>
      <c r="K84" s="32" t="e">
        <f t="shared" si="0"/>
        <v>#VALUE!</v>
      </c>
      <c r="L84" s="32">
        <f t="shared" si="0"/>
        <v>0.5</v>
      </c>
      <c r="M84" s="32">
        <f t="shared" si="0"/>
        <v>0</v>
      </c>
      <c r="N84" s="30">
        <v>10</v>
      </c>
    </row>
    <row r="85" spans="2:14" ht="15">
      <c r="B85" s="32">
        <f t="shared" ref="B85:M88" si="1">IF(B70="-",0,B70)/B$74</f>
        <v>0.22222222222222221</v>
      </c>
      <c r="C85" s="32">
        <f t="shared" si="1"/>
        <v>0.2857142857142857</v>
      </c>
      <c r="D85" s="32">
        <f t="shared" si="1"/>
        <v>0.25</v>
      </c>
      <c r="E85" s="32">
        <f t="shared" si="1"/>
        <v>0.33333333333333331</v>
      </c>
      <c r="F85" s="32">
        <f t="shared" si="1"/>
        <v>0.2857142857142857</v>
      </c>
      <c r="G85" s="32" t="e">
        <f t="shared" si="1"/>
        <v>#VALUE!</v>
      </c>
      <c r="H85" s="32" t="e">
        <f t="shared" si="1"/>
        <v>#VALUE!</v>
      </c>
      <c r="I85" s="32" t="e">
        <f t="shared" si="1"/>
        <v>#VALUE!</v>
      </c>
      <c r="J85" s="32">
        <f t="shared" si="1"/>
        <v>0</v>
      </c>
      <c r="K85" s="32" t="e">
        <f t="shared" si="1"/>
        <v>#VALUE!</v>
      </c>
      <c r="L85" s="32">
        <f t="shared" si="1"/>
        <v>0</v>
      </c>
      <c r="M85" s="32">
        <f t="shared" si="1"/>
        <v>0.5</v>
      </c>
      <c r="N85" s="30">
        <v>15</v>
      </c>
    </row>
    <row r="86" spans="2:14" ht="15">
      <c r="B86" s="32">
        <f t="shared" si="1"/>
        <v>0.1111111111111111</v>
      </c>
      <c r="C86" s="32">
        <f t="shared" si="1"/>
        <v>0.2857142857142857</v>
      </c>
      <c r="D86" s="32">
        <f t="shared" si="1"/>
        <v>0.375</v>
      </c>
      <c r="E86" s="32">
        <f t="shared" si="1"/>
        <v>0.33333333333333331</v>
      </c>
      <c r="F86" s="32">
        <f t="shared" si="1"/>
        <v>0.5714285714285714</v>
      </c>
      <c r="G86" s="32" t="e">
        <f t="shared" si="1"/>
        <v>#VALUE!</v>
      </c>
      <c r="H86" s="32" t="e">
        <f t="shared" si="1"/>
        <v>#VALUE!</v>
      </c>
      <c r="I86" s="32" t="e">
        <f t="shared" si="1"/>
        <v>#VALUE!</v>
      </c>
      <c r="J86" s="32">
        <f t="shared" si="1"/>
        <v>0</v>
      </c>
      <c r="K86" s="32" t="e">
        <f t="shared" si="1"/>
        <v>#VALUE!</v>
      </c>
      <c r="L86" s="32">
        <f t="shared" si="1"/>
        <v>0</v>
      </c>
      <c r="M86" s="32">
        <f t="shared" si="1"/>
        <v>0.5</v>
      </c>
      <c r="N86" s="30">
        <v>17</v>
      </c>
    </row>
    <row r="87" spans="2:14" ht="15">
      <c r="B87" s="32">
        <f t="shared" si="1"/>
        <v>0.22222222222222221</v>
      </c>
      <c r="C87" s="32">
        <f t="shared" si="1"/>
        <v>0.2857142857142857</v>
      </c>
      <c r="D87" s="32">
        <f t="shared" si="1"/>
        <v>0.25</v>
      </c>
      <c r="E87" s="32">
        <f t="shared" si="1"/>
        <v>0</v>
      </c>
      <c r="F87" s="32">
        <f t="shared" si="1"/>
        <v>0</v>
      </c>
      <c r="G87" s="32" t="e">
        <f t="shared" si="1"/>
        <v>#VALUE!</v>
      </c>
      <c r="H87" s="32" t="e">
        <f t="shared" si="1"/>
        <v>#VALUE!</v>
      </c>
      <c r="I87" s="32" t="e">
        <f t="shared" si="1"/>
        <v>#VALUE!</v>
      </c>
      <c r="J87" s="32">
        <f t="shared" si="1"/>
        <v>0</v>
      </c>
      <c r="K87" s="32" t="e">
        <f t="shared" si="1"/>
        <v>#VALUE!</v>
      </c>
      <c r="L87" s="32">
        <f t="shared" si="1"/>
        <v>0</v>
      </c>
      <c r="M87" s="32">
        <f t="shared" si="1"/>
        <v>0</v>
      </c>
      <c r="N87" s="30">
        <v>8</v>
      </c>
    </row>
    <row r="88" spans="2:14" ht="15">
      <c r="B88" s="32">
        <f t="shared" si="1"/>
        <v>0</v>
      </c>
      <c r="C88" s="32">
        <f t="shared" si="1"/>
        <v>0</v>
      </c>
      <c r="D88" s="32">
        <f t="shared" si="1"/>
        <v>0</v>
      </c>
      <c r="E88" s="32">
        <f t="shared" si="1"/>
        <v>0.33333333333333331</v>
      </c>
      <c r="F88" s="32">
        <f t="shared" si="1"/>
        <v>0.14285714285714285</v>
      </c>
      <c r="G88" s="32" t="e">
        <f t="shared" si="1"/>
        <v>#VALUE!</v>
      </c>
      <c r="H88" s="32" t="e">
        <f t="shared" si="1"/>
        <v>#VALUE!</v>
      </c>
      <c r="I88" s="32" t="e">
        <f t="shared" si="1"/>
        <v>#VALUE!</v>
      </c>
      <c r="J88" s="32">
        <f t="shared" si="1"/>
        <v>0.66666666666666663</v>
      </c>
      <c r="K88" s="32" t="e">
        <f t="shared" si="1"/>
        <v>#VALUE!</v>
      </c>
      <c r="L88" s="32">
        <f t="shared" si="1"/>
        <v>0.5</v>
      </c>
      <c r="M88" s="32">
        <f t="shared" si="1"/>
        <v>0</v>
      </c>
      <c r="N88" s="30">
        <v>7</v>
      </c>
    </row>
    <row r="89" spans="2:14" ht="15">
      <c r="B89" s="32">
        <f t="shared" ref="B89:M89" si="2">B74/B$74</f>
        <v>1</v>
      </c>
      <c r="C89" s="32">
        <f t="shared" si="2"/>
        <v>1</v>
      </c>
      <c r="D89" s="32">
        <f t="shared" si="2"/>
        <v>1</v>
      </c>
      <c r="E89" s="32">
        <f t="shared" si="2"/>
        <v>1</v>
      </c>
      <c r="F89" s="32">
        <f t="shared" si="2"/>
        <v>1</v>
      </c>
      <c r="G89" s="32" t="e">
        <f t="shared" si="2"/>
        <v>#VALUE!</v>
      </c>
      <c r="H89" s="32" t="e">
        <f t="shared" si="2"/>
        <v>#VALUE!</v>
      </c>
      <c r="I89" s="32" t="e">
        <f t="shared" si="2"/>
        <v>#VALUE!</v>
      </c>
      <c r="J89" s="32">
        <f t="shared" si="2"/>
        <v>1</v>
      </c>
      <c r="K89" s="32" t="e">
        <f t="shared" si="2"/>
        <v>#VALUE!</v>
      </c>
      <c r="L89" s="32">
        <f t="shared" si="2"/>
        <v>1</v>
      </c>
      <c r="M89" s="32">
        <f t="shared" si="2"/>
        <v>1</v>
      </c>
      <c r="N89" s="31">
        <v>57</v>
      </c>
    </row>
    <row r="92" spans="2:14" ht="15">
      <c r="B92" s="33">
        <f>B84*B76</f>
        <v>37.777777777777779</v>
      </c>
      <c r="C92" s="33">
        <f t="shared" ref="C92:M92" si="3">C84*C76</f>
        <v>10.428571428571429</v>
      </c>
      <c r="D92" s="33">
        <f t="shared" si="3"/>
        <v>0.125</v>
      </c>
      <c r="E92" s="33" t="e">
        <f t="shared" si="3"/>
        <v>#VALUE!</v>
      </c>
      <c r="F92" s="33" t="e">
        <f t="shared" si="3"/>
        <v>#VALUE!</v>
      </c>
      <c r="G92" s="33" t="e">
        <f t="shared" si="3"/>
        <v>#VALUE!</v>
      </c>
      <c r="H92" s="33" t="e">
        <f t="shared" si="3"/>
        <v>#VALUE!</v>
      </c>
      <c r="I92" s="33" t="e">
        <f t="shared" si="3"/>
        <v>#VALUE!</v>
      </c>
      <c r="J92" s="33">
        <f t="shared" si="3"/>
        <v>0.33333333333333331</v>
      </c>
      <c r="K92" s="33" t="e">
        <f t="shared" si="3"/>
        <v>#VALUE!</v>
      </c>
      <c r="L92" s="33">
        <f t="shared" si="3"/>
        <v>1</v>
      </c>
      <c r="M92" s="33" t="e">
        <f t="shared" si="3"/>
        <v>#VALUE!</v>
      </c>
      <c r="N92" s="33">
        <v>10</v>
      </c>
    </row>
    <row r="93" spans="2:14" ht="15">
      <c r="B93" s="33">
        <f>B85*B77</f>
        <v>18.888888888888889</v>
      </c>
      <c r="C93" s="33">
        <f t="shared" ref="C93:M93" si="4">C85*C77</f>
        <v>20</v>
      </c>
      <c r="D93" s="33">
        <f t="shared" si="4"/>
        <v>0.5</v>
      </c>
      <c r="E93" s="33">
        <f t="shared" si="4"/>
        <v>0.66666666666666663</v>
      </c>
      <c r="F93" s="33">
        <f t="shared" si="4"/>
        <v>0.5714285714285714</v>
      </c>
      <c r="G93" s="33" t="e">
        <f t="shared" si="4"/>
        <v>#VALUE!</v>
      </c>
      <c r="H93" s="33" t="e">
        <f t="shared" si="4"/>
        <v>#VALUE!</v>
      </c>
      <c r="I93" s="33" t="e">
        <f t="shared" si="4"/>
        <v>#VALUE!</v>
      </c>
      <c r="J93" s="33" t="e">
        <f t="shared" si="4"/>
        <v>#VALUE!</v>
      </c>
      <c r="K93" s="33" t="e">
        <f t="shared" si="4"/>
        <v>#VALUE!</v>
      </c>
      <c r="L93" s="33" t="e">
        <f t="shared" si="4"/>
        <v>#VALUE!</v>
      </c>
      <c r="M93" s="33">
        <f t="shared" si="4"/>
        <v>1.5</v>
      </c>
      <c r="N93" s="33">
        <v>15</v>
      </c>
    </row>
    <row r="94" spans="2:14" ht="15">
      <c r="B94" s="33">
        <f>B86*B78</f>
        <v>9.4444444444444446</v>
      </c>
      <c r="C94" s="33">
        <f t="shared" ref="C94:M94" si="5">C86*C78</f>
        <v>24</v>
      </c>
      <c r="D94" s="33">
        <f t="shared" si="5"/>
        <v>1.125</v>
      </c>
      <c r="E94" s="33">
        <f t="shared" si="5"/>
        <v>0.66666666666666663</v>
      </c>
      <c r="F94" s="33">
        <f t="shared" si="5"/>
        <v>2.2857142857142856</v>
      </c>
      <c r="G94" s="33" t="e">
        <f t="shared" si="5"/>
        <v>#VALUE!</v>
      </c>
      <c r="H94" s="33" t="e">
        <f t="shared" si="5"/>
        <v>#VALUE!</v>
      </c>
      <c r="I94" s="33" t="e">
        <f t="shared" si="5"/>
        <v>#VALUE!</v>
      </c>
      <c r="J94" s="33" t="e">
        <f t="shared" si="5"/>
        <v>#VALUE!</v>
      </c>
      <c r="K94" s="33" t="e">
        <f t="shared" si="5"/>
        <v>#VALUE!</v>
      </c>
      <c r="L94" s="33" t="e">
        <f t="shared" si="5"/>
        <v>#VALUE!</v>
      </c>
      <c r="M94" s="33">
        <f t="shared" si="5"/>
        <v>1.5</v>
      </c>
      <c r="N94" s="33">
        <v>17</v>
      </c>
    </row>
    <row r="95" spans="2:14" ht="15">
      <c r="B95" s="33">
        <f>B87*B79</f>
        <v>18.888888888888889</v>
      </c>
      <c r="C95" s="33">
        <f t="shared" ref="C95:M95" si="6">C87*C79</f>
        <v>24</v>
      </c>
      <c r="D95" s="33">
        <f t="shared" si="6"/>
        <v>0.5</v>
      </c>
      <c r="E95" s="33" t="e">
        <f t="shared" si="6"/>
        <v>#VALUE!</v>
      </c>
      <c r="F95" s="33" t="e">
        <f t="shared" si="6"/>
        <v>#VALUE!</v>
      </c>
      <c r="G95" s="33" t="e">
        <f t="shared" si="6"/>
        <v>#VALUE!</v>
      </c>
      <c r="H95" s="33" t="e">
        <f t="shared" si="6"/>
        <v>#VALUE!</v>
      </c>
      <c r="I95" s="33" t="e">
        <f t="shared" si="6"/>
        <v>#VALUE!</v>
      </c>
      <c r="J95" s="33" t="e">
        <f t="shared" si="6"/>
        <v>#VALUE!</v>
      </c>
      <c r="K95" s="33" t="e">
        <f t="shared" si="6"/>
        <v>#VALUE!</v>
      </c>
      <c r="L95" s="33" t="e">
        <f t="shared" si="6"/>
        <v>#VALUE!</v>
      </c>
      <c r="M95" s="33" t="e">
        <f t="shared" si="6"/>
        <v>#VALUE!</v>
      </c>
      <c r="N95" s="33">
        <v>8</v>
      </c>
    </row>
    <row r="96" spans="2:14" ht="15">
      <c r="B96" s="33">
        <f>B88*IF(B80="-",0,B88)</f>
        <v>0</v>
      </c>
      <c r="C96" s="33">
        <f t="shared" ref="C96:M96" si="7">C88*IF(C80="-",0,C88)</f>
        <v>0</v>
      </c>
      <c r="D96" s="33">
        <f t="shared" si="7"/>
        <v>0</v>
      </c>
      <c r="E96" s="33">
        <f t="shared" si="7"/>
        <v>0.1111111111111111</v>
      </c>
      <c r="F96" s="33">
        <f t="shared" si="7"/>
        <v>2.0408163265306121E-2</v>
      </c>
      <c r="G96" s="33" t="e">
        <f t="shared" si="7"/>
        <v>#VALUE!</v>
      </c>
      <c r="H96" s="33" t="e">
        <f t="shared" si="7"/>
        <v>#VALUE!</v>
      </c>
      <c r="I96" s="33" t="e">
        <f t="shared" si="7"/>
        <v>#VALUE!</v>
      </c>
      <c r="J96" s="33">
        <f t="shared" si="7"/>
        <v>0.44444444444444442</v>
      </c>
      <c r="K96" s="33" t="e">
        <f t="shared" si="7"/>
        <v>#VALUE!</v>
      </c>
      <c r="L96" s="33">
        <f t="shared" si="7"/>
        <v>0.25</v>
      </c>
      <c r="M96" s="33">
        <f t="shared" si="7"/>
        <v>0</v>
      </c>
      <c r="N96" s="33">
        <v>7</v>
      </c>
    </row>
    <row r="97" spans="2:14" ht="15">
      <c r="B97" s="33">
        <f>SUM(B92:B96)</f>
        <v>85</v>
      </c>
      <c r="C97" s="33">
        <f t="shared" ref="C97:M97" si="8">SUM(C92:C96)</f>
        <v>78.428571428571431</v>
      </c>
      <c r="D97" s="33">
        <f t="shared" si="8"/>
        <v>2.25</v>
      </c>
      <c r="E97" s="33" t="e">
        <f t="shared" si="8"/>
        <v>#VALUE!</v>
      </c>
      <c r="F97" s="33" t="e">
        <f t="shared" si="8"/>
        <v>#VALUE!</v>
      </c>
      <c r="G97" s="33" t="e">
        <f t="shared" si="8"/>
        <v>#VALUE!</v>
      </c>
      <c r="H97" s="33" t="e">
        <f t="shared" si="8"/>
        <v>#VALUE!</v>
      </c>
      <c r="I97" s="33" t="e">
        <f t="shared" si="8"/>
        <v>#VALUE!</v>
      </c>
      <c r="J97" s="33" t="e">
        <f t="shared" si="8"/>
        <v>#VALUE!</v>
      </c>
      <c r="K97" s="33" t="e">
        <f t="shared" si="8"/>
        <v>#VALUE!</v>
      </c>
      <c r="L97" s="33" t="e">
        <f t="shared" si="8"/>
        <v>#VALUE!</v>
      </c>
      <c r="M97" s="33" t="e">
        <f t="shared" si="8"/>
        <v>#VALUE!</v>
      </c>
      <c r="N97" s="34">
        <v>57</v>
      </c>
    </row>
  </sheetData>
  <mergeCells count="31">
    <mergeCell ref="M25:N25"/>
    <mergeCell ref="B5:B6"/>
    <mergeCell ref="A25:B25"/>
    <mergeCell ref="I25:J25"/>
    <mergeCell ref="A20:B20"/>
    <mergeCell ref="A18:B19"/>
    <mergeCell ref="A11:B11"/>
    <mergeCell ref="J17:M17"/>
    <mergeCell ref="I20:J20"/>
    <mergeCell ref="A5:A6"/>
    <mergeCell ref="A24:B24"/>
    <mergeCell ref="A21:B21"/>
    <mergeCell ref="I24:J24"/>
    <mergeCell ref="M24:N24"/>
    <mergeCell ref="A22:B22"/>
    <mergeCell ref="I22:J22"/>
    <mergeCell ref="Q18:Q19"/>
    <mergeCell ref="M19:N19"/>
    <mergeCell ref="C17:I17"/>
    <mergeCell ref="I21:J21"/>
    <mergeCell ref="C5:N5"/>
    <mergeCell ref="C18:P18"/>
    <mergeCell ref="O5:O6"/>
    <mergeCell ref="I19:J19"/>
    <mergeCell ref="N17:Q17"/>
    <mergeCell ref="M22:N22"/>
    <mergeCell ref="M20:N20"/>
    <mergeCell ref="M21:N21"/>
    <mergeCell ref="A23:B23"/>
    <mergeCell ref="I23:J23"/>
    <mergeCell ref="M23:N23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Instructions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COURSE FINAL  ATTAINMENT </vt:lpstr>
      <vt:lpstr>CO ATTAINMENT</vt:lpstr>
      <vt:lpstr>CO-PO-DIRECT</vt:lpstr>
      <vt:lpstr>CO-PO-INDIRECT</vt:lpstr>
      <vt:lpstr>C-Sec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Preethi</cp:lastModifiedBy>
  <dcterms:created xsi:type="dcterms:W3CDTF">2014-06-24T08:34:47Z</dcterms:created>
  <dcterms:modified xsi:type="dcterms:W3CDTF">2020-02-28T12:44:11Z</dcterms:modified>
</cp:coreProperties>
</file>