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defaultThemeVersion="124226"/>
  <bookViews>
    <workbookView xWindow="0" yWindow="0" windowWidth="20490" windowHeight="7755" tabRatio="918" activeTab="4"/>
  </bookViews>
  <sheets>
    <sheet name="TEST MARKS" sheetId="39" r:id="rId1"/>
    <sheet name="FINAL EXAM CO" sheetId="40" r:id="rId2"/>
    <sheet name="TOTAL CO " sheetId="33" r:id="rId3"/>
    <sheet name="CO ATTAINMENT" sheetId="23" r:id="rId4"/>
    <sheet name="CO PO   ATTAINMENT DIRECT ASSME" sheetId="21" r:id="rId5"/>
    <sheet name="C-Sec" sheetId="2" state="hidden" r:id="rId6"/>
    <sheet name="Sheet1" sheetId="3" state="hidden" r:id="rId7"/>
    <sheet name="Sheet2" sheetId="4" state="hidden" r:id="rId8"/>
  </sheets>
  <externalReferences>
    <externalReference r:id="rId9"/>
  </externalReferences>
  <calcPr calcId="124519"/>
</workbook>
</file>

<file path=xl/calcChain.xml><?xml version="1.0" encoding="utf-8"?>
<calcChain xmlns="http://schemas.openxmlformats.org/spreadsheetml/2006/main">
  <c r="F129" i="40"/>
  <c r="F128"/>
  <c r="F110"/>
  <c r="F111"/>
  <c r="F112"/>
  <c r="F113"/>
  <c r="F114"/>
  <c r="F115"/>
  <c r="F116"/>
  <c r="F117"/>
  <c r="F118"/>
  <c r="F119"/>
  <c r="F120"/>
  <c r="F121"/>
  <c r="F122"/>
  <c r="F123"/>
  <c r="F124"/>
  <c r="F125"/>
  <c r="F126"/>
  <c r="F12"/>
  <c r="F13"/>
  <c r="F14"/>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64"/>
  <c r="F65"/>
  <c r="F66"/>
  <c r="F67"/>
  <c r="F68"/>
  <c r="F69"/>
  <c r="F70"/>
  <c r="F71"/>
  <c r="F72"/>
  <c r="F73"/>
  <c r="F74"/>
  <c r="F75"/>
  <c r="F76"/>
  <c r="F77"/>
  <c r="F78"/>
  <c r="F79"/>
  <c r="F80"/>
  <c r="F81"/>
  <c r="F82"/>
  <c r="F83"/>
  <c r="F84"/>
  <c r="F85"/>
  <c r="F86"/>
  <c r="F87"/>
  <c r="F88"/>
  <c r="F89"/>
  <c r="F90"/>
  <c r="F91"/>
  <c r="F92"/>
  <c r="F93"/>
  <c r="F94"/>
  <c r="F95"/>
  <c r="F96"/>
  <c r="F97"/>
  <c r="F98"/>
  <c r="F99"/>
  <c r="F100"/>
  <c r="F101"/>
  <c r="F102"/>
  <c r="F103"/>
  <c r="F104"/>
  <c r="F105"/>
  <c r="F106"/>
  <c r="F107"/>
  <c r="F108"/>
  <c r="F109"/>
  <c r="F11"/>
  <c r="Q28" i="21"/>
  <c r="Q29"/>
  <c r="P28"/>
  <c r="P29"/>
  <c r="Q27"/>
  <c r="P27"/>
  <c r="O28"/>
  <c r="O29"/>
  <c r="O27"/>
  <c r="N28"/>
  <c r="N29"/>
  <c r="N30" s="1"/>
  <c r="N27"/>
  <c r="L29"/>
  <c r="L30" s="1"/>
  <c r="L27"/>
  <c r="G29"/>
  <c r="G28"/>
  <c r="F28"/>
  <c r="F29"/>
  <c r="F27"/>
  <c r="E28"/>
  <c r="E29"/>
  <c r="E27"/>
  <c r="D28"/>
  <c r="D29"/>
  <c r="D27"/>
  <c r="O64" i="39"/>
  <c r="F68"/>
  <c r="L64"/>
  <c r="E68"/>
  <c r="I64"/>
  <c r="N13"/>
  <c r="N14"/>
  <c r="P14"/>
  <c r="N15"/>
  <c r="N16"/>
  <c r="P16"/>
  <c r="N17"/>
  <c r="N18"/>
  <c r="N19"/>
  <c r="N20"/>
  <c r="N21"/>
  <c r="N22"/>
  <c r="O22"/>
  <c r="N23"/>
  <c r="N24"/>
  <c r="O24"/>
  <c r="N25"/>
  <c r="N26"/>
  <c r="N27"/>
  <c r="N28"/>
  <c r="N29"/>
  <c r="N30"/>
  <c r="P30"/>
  <c r="N31"/>
  <c r="N32"/>
  <c r="O32"/>
  <c r="N33"/>
  <c r="N34"/>
  <c r="N35"/>
  <c r="N36"/>
  <c r="N37"/>
  <c r="N38"/>
  <c r="O38"/>
  <c r="N39"/>
  <c r="N40"/>
  <c r="O40"/>
  <c r="N41"/>
  <c r="N42"/>
  <c r="N43"/>
  <c r="N44"/>
  <c r="N45"/>
  <c r="N46"/>
  <c r="P46"/>
  <c r="N47"/>
  <c r="N48"/>
  <c r="O48"/>
  <c r="N49"/>
  <c r="N50"/>
  <c r="N51"/>
  <c r="N52"/>
  <c r="N53"/>
  <c r="N54"/>
  <c r="O54"/>
  <c r="N55"/>
  <c r="N56"/>
  <c r="P56"/>
  <c r="N57"/>
  <c r="N58"/>
  <c r="N59"/>
  <c r="N60"/>
  <c r="N61"/>
  <c r="N62"/>
  <c r="O62"/>
  <c r="K13"/>
  <c r="K14"/>
  <c r="M14"/>
  <c r="K15"/>
  <c r="K16"/>
  <c r="L16"/>
  <c r="K17"/>
  <c r="K18"/>
  <c r="K19"/>
  <c r="K20"/>
  <c r="L20"/>
  <c r="K21"/>
  <c r="K22"/>
  <c r="K23"/>
  <c r="K24"/>
  <c r="M24"/>
  <c r="K25"/>
  <c r="K26"/>
  <c r="K27"/>
  <c r="K28"/>
  <c r="L28"/>
  <c r="K29"/>
  <c r="K30"/>
  <c r="K31"/>
  <c r="K32"/>
  <c r="M32"/>
  <c r="K33"/>
  <c r="K34"/>
  <c r="K35"/>
  <c r="K36"/>
  <c r="M36"/>
  <c r="K37"/>
  <c r="K38"/>
  <c r="K39"/>
  <c r="K40"/>
  <c r="M40"/>
  <c r="K41"/>
  <c r="K42"/>
  <c r="L42"/>
  <c r="K43"/>
  <c r="K44"/>
  <c r="L44"/>
  <c r="K45"/>
  <c r="K46"/>
  <c r="K47"/>
  <c r="K48"/>
  <c r="M48"/>
  <c r="K49"/>
  <c r="K50"/>
  <c r="M50"/>
  <c r="K51"/>
  <c r="K52"/>
  <c r="M52"/>
  <c r="K53"/>
  <c r="K54"/>
  <c r="L54"/>
  <c r="K55"/>
  <c r="K56"/>
  <c r="M56"/>
  <c r="K57"/>
  <c r="K58"/>
  <c r="K59"/>
  <c r="K60"/>
  <c r="M60"/>
  <c r="K61"/>
  <c r="K62"/>
  <c r="H13"/>
  <c r="H14"/>
  <c r="I14"/>
  <c r="H15"/>
  <c r="H16"/>
  <c r="J16"/>
  <c r="H17"/>
  <c r="H18"/>
  <c r="I18"/>
  <c r="H19"/>
  <c r="H20"/>
  <c r="I20"/>
  <c r="H21"/>
  <c r="H22"/>
  <c r="J22"/>
  <c r="H23"/>
  <c r="H24"/>
  <c r="I24"/>
  <c r="H25"/>
  <c r="H26"/>
  <c r="I26"/>
  <c r="H27"/>
  <c r="H28"/>
  <c r="I28"/>
  <c r="H29"/>
  <c r="H30"/>
  <c r="I30"/>
  <c r="H31"/>
  <c r="H32"/>
  <c r="J32"/>
  <c r="H33"/>
  <c r="H34"/>
  <c r="I34"/>
  <c r="H35"/>
  <c r="H36"/>
  <c r="I36"/>
  <c r="H37"/>
  <c r="H38"/>
  <c r="J38"/>
  <c r="H39"/>
  <c r="H40"/>
  <c r="J40"/>
  <c r="H41"/>
  <c r="H42"/>
  <c r="J42"/>
  <c r="H43"/>
  <c r="H44"/>
  <c r="J44"/>
  <c r="H45"/>
  <c r="H46"/>
  <c r="J46"/>
  <c r="H47"/>
  <c r="H48"/>
  <c r="J48"/>
  <c r="H49"/>
  <c r="H50"/>
  <c r="J50"/>
  <c r="H51"/>
  <c r="H52"/>
  <c r="I52"/>
  <c r="H53"/>
  <c r="H54"/>
  <c r="J54"/>
  <c r="H55"/>
  <c r="H56"/>
  <c r="J56"/>
  <c r="H57"/>
  <c r="H58"/>
  <c r="I58"/>
  <c r="H59"/>
  <c r="H60"/>
  <c r="J60"/>
  <c r="H61"/>
  <c r="H62"/>
  <c r="I62"/>
  <c r="N12"/>
  <c r="O12"/>
  <c r="K12"/>
  <c r="L12"/>
  <c r="H12"/>
  <c r="I12"/>
  <c r="P20" i="21"/>
  <c r="Q20"/>
  <c r="F15" i="33"/>
  <c r="F20" s="1"/>
  <c r="G15"/>
  <c r="G20"/>
  <c r="E15"/>
  <c r="E20" s="1"/>
  <c r="L62" i="39"/>
  <c r="O61"/>
  <c r="L61"/>
  <c r="I61"/>
  <c r="O60"/>
  <c r="O59"/>
  <c r="L59"/>
  <c r="I59"/>
  <c r="O58"/>
  <c r="L58"/>
  <c r="O57"/>
  <c r="L57"/>
  <c r="I57"/>
  <c r="O55"/>
  <c r="M55"/>
  <c r="I55"/>
  <c r="M54"/>
  <c r="O53"/>
  <c r="L53"/>
  <c r="I53"/>
  <c r="P52"/>
  <c r="O51"/>
  <c r="L51"/>
  <c r="I51"/>
  <c r="O50"/>
  <c r="L50"/>
  <c r="O49"/>
  <c r="L49"/>
  <c r="J49"/>
  <c r="O47"/>
  <c r="L47"/>
  <c r="I47"/>
  <c r="M46"/>
  <c r="O45"/>
  <c r="M45"/>
  <c r="I45"/>
  <c r="P44"/>
  <c r="P43"/>
  <c r="L43"/>
  <c r="I43"/>
  <c r="O42"/>
  <c r="M42"/>
  <c r="O41"/>
  <c r="M41"/>
  <c r="I41"/>
  <c r="O39"/>
  <c r="L39"/>
  <c r="I39"/>
  <c r="L38"/>
  <c r="P37"/>
  <c r="M37"/>
  <c r="I37"/>
  <c r="O36"/>
  <c r="O35"/>
  <c r="L35"/>
  <c r="I35"/>
  <c r="O34"/>
  <c r="M34"/>
  <c r="O33"/>
  <c r="M33"/>
  <c r="I33"/>
  <c r="O31"/>
  <c r="M31"/>
  <c r="I31"/>
  <c r="M30"/>
  <c r="P29"/>
  <c r="M29"/>
  <c r="I29"/>
  <c r="P28"/>
  <c r="O27"/>
  <c r="M27"/>
  <c r="I27"/>
  <c r="P26"/>
  <c r="L26"/>
  <c r="P25"/>
  <c r="M25"/>
  <c r="I25"/>
  <c r="O23"/>
  <c r="L23"/>
  <c r="I23"/>
  <c r="L22"/>
  <c r="O21"/>
  <c r="M21"/>
  <c r="I21"/>
  <c r="P20"/>
  <c r="O19"/>
  <c r="M19"/>
  <c r="I19"/>
  <c r="O18"/>
  <c r="M18"/>
  <c r="O17"/>
  <c r="L17"/>
  <c r="I17"/>
  <c r="O15"/>
  <c r="L15"/>
  <c r="I15"/>
  <c r="L14"/>
  <c r="P13"/>
  <c r="L13"/>
  <c r="I13"/>
  <c r="X56" i="2"/>
  <c r="X64"/>
  <c r="X57"/>
  <c r="X58"/>
  <c r="X59"/>
  <c r="X60"/>
  <c r="X61"/>
  <c r="W56"/>
  <c r="W57"/>
  <c r="W58"/>
  <c r="W64"/>
  <c r="W59"/>
  <c r="W60"/>
  <c r="W61"/>
  <c r="V56"/>
  <c r="V64"/>
  <c r="V57"/>
  <c r="V58"/>
  <c r="V59"/>
  <c r="V60"/>
  <c r="V61"/>
  <c r="U56"/>
  <c r="U64"/>
  <c r="U57"/>
  <c r="U58"/>
  <c r="U59"/>
  <c r="U60"/>
  <c r="U61"/>
  <c r="T56"/>
  <c r="T57"/>
  <c r="T64"/>
  <c r="T58"/>
  <c r="T59"/>
  <c r="T60"/>
  <c r="T61"/>
  <c r="S56"/>
  <c r="S64"/>
  <c r="S57"/>
  <c r="S58"/>
  <c r="S59"/>
  <c r="S60"/>
  <c r="S61"/>
  <c r="R56"/>
  <c r="R64"/>
  <c r="R57"/>
  <c r="R58"/>
  <c r="R59"/>
  <c r="R60"/>
  <c r="R61"/>
  <c r="Q56"/>
  <c r="Q64"/>
  <c r="Q57"/>
  <c r="Q58"/>
  <c r="Q59"/>
  <c r="Q60"/>
  <c r="Q61"/>
  <c r="P56"/>
  <c r="P57"/>
  <c r="P64"/>
  <c r="P58"/>
  <c r="P59"/>
  <c r="P60"/>
  <c r="P61"/>
  <c r="O56"/>
  <c r="O64"/>
  <c r="O57"/>
  <c r="O58"/>
  <c r="O59"/>
  <c r="O60"/>
  <c r="O61"/>
  <c r="N56"/>
  <c r="N64"/>
  <c r="N57"/>
  <c r="N58"/>
  <c r="N59"/>
  <c r="N60"/>
  <c r="N61"/>
  <c r="M56"/>
  <c r="M57"/>
  <c r="M64"/>
  <c r="M58"/>
  <c r="M59"/>
  <c r="M60"/>
  <c r="M61"/>
  <c r="L56"/>
  <c r="L57"/>
  <c r="L64"/>
  <c r="L58"/>
  <c r="L59"/>
  <c r="L60"/>
  <c r="L61"/>
  <c r="K56"/>
  <c r="K64"/>
  <c r="K57"/>
  <c r="K58"/>
  <c r="K59"/>
  <c r="K60"/>
  <c r="K61"/>
  <c r="J56"/>
  <c r="J64"/>
  <c r="J57"/>
  <c r="J58"/>
  <c r="J59"/>
  <c r="J60"/>
  <c r="J61"/>
  <c r="I56"/>
  <c r="I64"/>
  <c r="I57"/>
  <c r="I58"/>
  <c r="I59"/>
  <c r="I60"/>
  <c r="I61"/>
  <c r="H56"/>
  <c r="H57"/>
  <c r="H64"/>
  <c r="H58"/>
  <c r="H59"/>
  <c r="H60"/>
  <c r="H61"/>
  <c r="G56"/>
  <c r="G64"/>
  <c r="G57"/>
  <c r="G58"/>
  <c r="G59"/>
  <c r="G60"/>
  <c r="G61"/>
  <c r="F56"/>
  <c r="F64"/>
  <c r="F57"/>
  <c r="F58"/>
  <c r="F59"/>
  <c r="F60"/>
  <c r="F61"/>
  <c r="E56"/>
  <c r="E64"/>
  <c r="E57"/>
  <c r="E58"/>
  <c r="E59"/>
  <c r="E60"/>
  <c r="E61"/>
  <c r="D56"/>
  <c r="D57"/>
  <c r="D64"/>
  <c r="D58"/>
  <c r="D59"/>
  <c r="D60"/>
  <c r="D61"/>
  <c r="X62"/>
  <c r="W62"/>
  <c r="V62"/>
  <c r="U62"/>
  <c r="T62"/>
  <c r="S62"/>
  <c r="R62"/>
  <c r="Q62"/>
  <c r="P62"/>
  <c r="O62"/>
  <c r="N62"/>
  <c r="M62"/>
  <c r="L62"/>
  <c r="K62"/>
  <c r="J62"/>
  <c r="I62"/>
  <c r="H62"/>
  <c r="G62"/>
  <c r="F62"/>
  <c r="E62"/>
  <c r="D62"/>
  <c r="D8" i="3"/>
  <c r="D7"/>
  <c r="D6"/>
  <c r="D5"/>
  <c r="M84" i="4"/>
  <c r="M92"/>
  <c r="M97"/>
  <c r="L84"/>
  <c r="L92"/>
  <c r="L97"/>
  <c r="L85"/>
  <c r="L93"/>
  <c r="K84"/>
  <c r="K92"/>
  <c r="K97"/>
  <c r="J84"/>
  <c r="J92"/>
  <c r="J97"/>
  <c r="J85"/>
  <c r="J93"/>
  <c r="I84"/>
  <c r="I92"/>
  <c r="I97"/>
  <c r="H84"/>
  <c r="H92"/>
  <c r="H97"/>
  <c r="G84"/>
  <c r="G92"/>
  <c r="G97"/>
  <c r="F84"/>
  <c r="F92"/>
  <c r="F97"/>
  <c r="E84"/>
  <c r="E92"/>
  <c r="E97"/>
  <c r="D84"/>
  <c r="D92"/>
  <c r="D85"/>
  <c r="D93"/>
  <c r="D86"/>
  <c r="D94"/>
  <c r="D87"/>
  <c r="D95"/>
  <c r="D88"/>
  <c r="D96"/>
  <c r="C84"/>
  <c r="C92"/>
  <c r="C85"/>
  <c r="C93"/>
  <c r="C86"/>
  <c r="C94"/>
  <c r="C87"/>
  <c r="C95"/>
  <c r="C88"/>
  <c r="C96"/>
  <c r="B84"/>
  <c r="B92"/>
  <c r="B85"/>
  <c r="B93"/>
  <c r="B86"/>
  <c r="B94"/>
  <c r="B87"/>
  <c r="B95"/>
  <c r="B88"/>
  <c r="B96"/>
  <c r="M88"/>
  <c r="M96"/>
  <c r="L88"/>
  <c r="L96"/>
  <c r="K88"/>
  <c r="K96"/>
  <c r="J88"/>
  <c r="J96"/>
  <c r="I88"/>
  <c r="I96"/>
  <c r="H88"/>
  <c r="H96"/>
  <c r="G88"/>
  <c r="G96"/>
  <c r="F88"/>
  <c r="F96"/>
  <c r="E88"/>
  <c r="E96"/>
  <c r="M87"/>
  <c r="M95"/>
  <c r="L87"/>
  <c r="L95"/>
  <c r="K87"/>
  <c r="K95"/>
  <c r="J87"/>
  <c r="J95"/>
  <c r="I87"/>
  <c r="I95"/>
  <c r="H87"/>
  <c r="H95"/>
  <c r="G87"/>
  <c r="G95"/>
  <c r="F87"/>
  <c r="F95"/>
  <c r="E87"/>
  <c r="E95"/>
  <c r="M86"/>
  <c r="M94"/>
  <c r="L86"/>
  <c r="L94"/>
  <c r="K86"/>
  <c r="K94"/>
  <c r="J86"/>
  <c r="J94"/>
  <c r="I86"/>
  <c r="I94"/>
  <c r="H86"/>
  <c r="H94"/>
  <c r="G86"/>
  <c r="G94"/>
  <c r="F86"/>
  <c r="F94"/>
  <c r="E86"/>
  <c r="E94"/>
  <c r="M85"/>
  <c r="M93"/>
  <c r="K85"/>
  <c r="K93"/>
  <c r="I85"/>
  <c r="I93"/>
  <c r="H85"/>
  <c r="H93"/>
  <c r="G85"/>
  <c r="G93"/>
  <c r="F85"/>
  <c r="F93"/>
  <c r="E85"/>
  <c r="E93"/>
  <c r="M89"/>
  <c r="L89"/>
  <c r="K89"/>
  <c r="J89"/>
  <c r="I89"/>
  <c r="H89"/>
  <c r="G89"/>
  <c r="F89"/>
  <c r="E89"/>
  <c r="D89"/>
  <c r="C89"/>
  <c r="B89"/>
  <c r="B97"/>
  <c r="C97"/>
  <c r="D97"/>
  <c r="J34" i="39"/>
  <c r="M43"/>
  <c r="P55"/>
  <c r="P59"/>
  <c r="J61"/>
  <c r="J29"/>
  <c r="P35"/>
  <c r="J45"/>
  <c r="P47"/>
  <c r="P50"/>
  <c r="P58"/>
  <c r="M61"/>
  <c r="P62"/>
  <c r="M62"/>
  <c r="M57"/>
  <c r="M53"/>
  <c r="M49"/>
  <c r="J59"/>
  <c r="M15"/>
  <c r="P42"/>
  <c r="L45"/>
  <c r="M22"/>
  <c r="O52"/>
  <c r="M35"/>
  <c r="L41"/>
  <c r="P39"/>
  <c r="J57"/>
  <c r="P51"/>
  <c r="J17"/>
  <c r="O29"/>
  <c r="J36"/>
  <c r="O56"/>
  <c r="J62"/>
  <c r="P36"/>
  <c r="J19"/>
  <c r="P34"/>
  <c r="L37"/>
  <c r="J41"/>
  <c r="P19"/>
  <c r="M39"/>
  <c r="M23"/>
  <c r="L19"/>
  <c r="M51"/>
  <c r="M59"/>
  <c r="P22"/>
  <c r="P38"/>
  <c r="P27"/>
  <c r="M47"/>
  <c r="P60"/>
  <c r="O46"/>
  <c r="O44"/>
  <c r="O43"/>
  <c r="M58"/>
  <c r="L46"/>
  <c r="M38"/>
  <c r="J58"/>
  <c r="I50"/>
  <c r="I46"/>
  <c r="I42"/>
  <c r="P32"/>
  <c r="O16"/>
  <c r="L36"/>
  <c r="L33"/>
  <c r="L29"/>
  <c r="L25"/>
  <c r="L21"/>
  <c r="J14"/>
  <c r="P15"/>
  <c r="M13"/>
  <c r="J25"/>
  <c r="J20"/>
  <c r="L30"/>
  <c r="P18"/>
  <c r="J13"/>
  <c r="J12"/>
  <c r="J24"/>
  <c r="P31"/>
  <c r="P24"/>
  <c r="M17"/>
  <c r="O20"/>
  <c r="I22"/>
  <c r="O26"/>
  <c r="L27"/>
  <c r="O28"/>
  <c r="O30"/>
  <c r="L31"/>
  <c r="I32"/>
  <c r="J33"/>
  <c r="M28"/>
  <c r="M26"/>
  <c r="J27"/>
  <c r="P21"/>
  <c r="P23"/>
  <c r="P54"/>
  <c r="P48"/>
  <c r="L60"/>
  <c r="I16"/>
  <c r="J30"/>
  <c r="I44"/>
  <c r="I54"/>
  <c r="I38"/>
  <c r="J28"/>
  <c r="I40"/>
  <c r="I48"/>
  <c r="I60"/>
  <c r="P12"/>
  <c r="P61"/>
  <c r="P57"/>
  <c r="L56"/>
  <c r="P53"/>
  <c r="P49"/>
  <c r="P45"/>
  <c r="P41"/>
  <c r="O37"/>
  <c r="P33"/>
  <c r="L55"/>
  <c r="L52"/>
  <c r="L48"/>
  <c r="M44"/>
  <c r="L40"/>
  <c r="L32"/>
  <c r="I56"/>
  <c r="J55"/>
  <c r="J51"/>
  <c r="J47"/>
  <c r="J43"/>
  <c r="J39"/>
  <c r="J35"/>
  <c r="O25"/>
  <c r="O13"/>
  <c r="L24"/>
  <c r="M20"/>
  <c r="M16"/>
  <c r="J31"/>
  <c r="J15"/>
  <c r="P17"/>
  <c r="M12"/>
  <c r="O14"/>
  <c r="O63"/>
  <c r="J18"/>
  <c r="J23"/>
  <c r="J52"/>
  <c r="J37"/>
  <c r="J21"/>
  <c r="J53"/>
  <c r="P40"/>
  <c r="L18"/>
  <c r="L34"/>
  <c r="I49"/>
  <c r="I63"/>
  <c r="D68"/>
  <c r="J26"/>
  <c r="M68"/>
  <c r="L63"/>
  <c r="N68"/>
  <c r="P69"/>
  <c r="M69"/>
  <c r="N69"/>
  <c r="M66"/>
  <c r="N66"/>
  <c r="J66"/>
  <c r="K66"/>
  <c r="M67"/>
  <c r="J68"/>
  <c r="K68"/>
  <c r="P68"/>
  <c r="P66"/>
  <c r="J67"/>
  <c r="K67"/>
  <c r="P67"/>
  <c r="J69"/>
  <c r="K69"/>
  <c r="G132" i="40"/>
  <c r="G133"/>
  <c r="G134"/>
  <c r="G131"/>
  <c r="N67" i="39"/>
  <c r="O30" i="21" l="1"/>
  <c r="G30"/>
  <c r="F30"/>
  <c r="H133" i="40"/>
  <c r="H134"/>
  <c r="H131"/>
  <c r="H132"/>
  <c r="Q30" i="21"/>
  <c r="P30"/>
  <c r="E30"/>
  <c r="D30"/>
</calcChain>
</file>

<file path=xl/sharedStrings.xml><?xml version="1.0" encoding="utf-8"?>
<sst xmlns="http://schemas.openxmlformats.org/spreadsheetml/2006/main" count="1018" uniqueCount="593">
  <si>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</si>
  <si>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</si>
  <si>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</si>
  <si>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</si>
  <si>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</si>
  <si>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</si>
  <si>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</si>
  <si>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</si>
  <si>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</si>
  <si>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</si>
  <si>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</si>
  <si>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</si>
  <si>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</si>
  <si>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</si>
  <si>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</si>
  <si>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</si>
  <si>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</si>
  <si>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</si>
  <si>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</si>
  <si>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</si>
  <si>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</si>
  <si>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</si>
  <si>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</si>
  <si>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</si>
  <si>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</si>
  <si>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</si>
  <si>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</si>
  <si>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</si>
  <si>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</si>
  <si>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</si>
  <si>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</si>
  <si>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</si>
  <si>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</si>
  <si>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</si>
  <si>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</si>
  <si>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</si>
  <si>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</si>
  <si>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</si>
  <si>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</si>
  <si>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</si>
  <si>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</si>
  <si>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</si>
  <si>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</si>
  <si>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</si>
  <si>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</si>
  <si>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</si>
  <si>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</si>
  <si>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</si>
  <si>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</si>
  <si>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</si>
  <si>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</si>
  <si>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</si>
  <si>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</si>
  <si>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</si>
  <si>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</si>
  <si>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</si>
  <si>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</si>
  <si>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</si>
  <si>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</si>
  <si>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</si>
  <si>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</si>
  <si>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</si>
  <si>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</si>
  <si>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</si>
  <si>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</si>
  <si>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</si>
  <si>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</si>
  <si>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</si>
  <si>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</si>
  <si>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</si>
  <si>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</si>
  <si>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</si>
  <si>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</si>
  <si>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</si>
  <si>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</si>
  <si>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</si>
  <si>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</si>
  <si>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</si>
  <si>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</si>
  <si>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</si>
  <si>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</si>
  <si>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</si>
  <si>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</si>
  <si>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</si>
  <si>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</si>
  <si>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</si>
  <si>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</si>
  <si>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</si>
  <si>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</si>
  <si>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</si>
  <si>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</si>
  <si>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</si>
  <si>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</si>
  <si>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</si>
  <si>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</si>
  <si>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</si>
  <si>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</si>
  <si>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</si>
  <si>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</si>
  <si>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</si>
  <si>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</si>
  <si>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</si>
  <si>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</si>
  <si>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</si>
  <si>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</si>
  <si>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</si>
  <si>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</si>
  <si>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</si>
  <si>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</si>
  <si>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</si>
  <si>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</si>
  <si>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</si>
  <si>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</si>
  <si>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</si>
  <si>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</si>
  <si>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</si>
  <si>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</si>
  <si>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</si>
  <si>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</si>
  <si>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</si>
  <si>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</si>
  <si>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</si>
  <si>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</si>
  <si>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</si>
  <si>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</si>
  <si>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</si>
  <si>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</si>
  <si>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</si>
  <si>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</si>
  <si>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</si>
  <si>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</si>
  <si>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</si>
  <si>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</si>
  <si>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</si>
  <si>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</si>
  <si>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</si>
  <si>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</si>
  <si>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</si>
  <si>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</si>
  <si>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</si>
  <si>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</si>
  <si>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</si>
  <si>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</si>
  <si>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</si>
  <si>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</si>
  <si>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</si>
  <si>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</si>
  <si>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</si>
  <si>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</si>
  <si>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</si>
  <si>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</si>
  <si>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</si>
  <si>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</si>
  <si>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</si>
  <si>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</si>
  <si>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</si>
  <si>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</si>
  <si>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</si>
  <si>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</si>
  <si>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</si>
  <si>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</si>
  <si>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</si>
  <si>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</si>
  <si>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</si>
  <si>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</si>
  <si>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</si>
  <si>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NO OF Y</t>
  </si>
  <si>
    <t>IA MARKS ATTAINMENT</t>
  </si>
  <si>
    <t>AVARAGE</t>
  </si>
  <si>
    <t>EXAM ATTAINMENT</t>
  </si>
  <si>
    <t>ATTAINMENT of COs</t>
  </si>
  <si>
    <t>YES</t>
  </si>
  <si>
    <t>SAPTHAGIRI COLLEGE OF ENGINEERING, BENGALURU - 57.</t>
  </si>
  <si>
    <t>DIRECT ASSESMENT METHOD</t>
  </si>
  <si>
    <t>Mapping of Course outcomes (COs) and Program Ooutcomes (POs)</t>
  </si>
  <si>
    <t>Course outcomes</t>
  </si>
  <si>
    <t>PSO</t>
  </si>
  <si>
    <t>PO1</t>
  </si>
  <si>
    <t>PO2</t>
  </si>
  <si>
    <t>PO3</t>
  </si>
  <si>
    <t>PO4</t>
  </si>
  <si>
    <t>PO5</t>
  </si>
  <si>
    <t>PO6</t>
  </si>
  <si>
    <t>PO7</t>
  </si>
  <si>
    <t>PO8</t>
  </si>
  <si>
    <t>PO9</t>
  </si>
  <si>
    <t>PO10</t>
  </si>
  <si>
    <t>PO11</t>
  </si>
  <si>
    <t>PO12</t>
  </si>
  <si>
    <t>POS1</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</si>
  <si>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</si>
  <si>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</si>
  <si>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</si>
  <si>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POS2</t>
  </si>
  <si>
    <t>I  CO Attainment</t>
  </si>
  <si>
    <t>A: Direct assessment (80%)-Tests, Assignment, Examination</t>
  </si>
  <si>
    <t>B: Indirect assessment (20%)-Course end survey</t>
  </si>
  <si>
    <t>Sample</t>
  </si>
  <si>
    <t>Mapping POs</t>
  </si>
  <si>
    <t>Direct</t>
  </si>
  <si>
    <t>Assessment</t>
  </si>
  <si>
    <t>(a)</t>
  </si>
  <si>
    <t>Target (%)</t>
  </si>
  <si>
    <t xml:space="preserve">Attainment </t>
  </si>
  <si>
    <t>II PO Attainment</t>
  </si>
  <si>
    <t>Subject teacher+ Class teacher= Program coordinator</t>
  </si>
  <si>
    <t>A: Direct assessment (80%)- Through CO-PO Mapping (By subject teacher)</t>
  </si>
  <si>
    <t>B: Indirect assessment (20%)-Exit survey (By class teacher)+Course end survey by subject teacher</t>
  </si>
  <si>
    <t>SAMPLE</t>
  </si>
  <si>
    <t>Department of COMPUTER SCIENCE Engineering</t>
  </si>
  <si>
    <t>DEPARTMENT OF COMPUTER SCIENCE ENGINEERING</t>
  </si>
  <si>
    <r>
      <t>Note:</t>
    </r>
    <r>
      <rPr>
        <sz val="14"/>
        <color indexed="8"/>
        <rFont val="Times New Roman"/>
        <family val="1"/>
      </rPr>
      <t xml:space="preserve">  1 = Slight   2 = Moderate    3 = Good      4 = Excellent</t>
    </r>
  </si>
  <si>
    <t>%</t>
  </si>
  <si>
    <t>TARGET: 65 % ATTAINMENT</t>
  </si>
  <si>
    <t>DEPARTMENT OF COMPUTER SCIENCE AND ENGINEERING</t>
  </si>
  <si>
    <t>NAME</t>
  </si>
  <si>
    <t>III internal</t>
  </si>
  <si>
    <t>MAX MARKS</t>
  </si>
  <si>
    <t>LEVEL</t>
  </si>
  <si>
    <t>% ATTAINMENT</t>
  </si>
  <si>
    <t>LEVEL OF ATTAINMENT</t>
  </si>
  <si>
    <t>L1%</t>
  </si>
  <si>
    <t>FOR OR</t>
  </si>
  <si>
    <t>TARGET: 60% OF STUDENTS WILL SCORE 60% OF MARKS</t>
  </si>
  <si>
    <t>L2%</t>
  </si>
  <si>
    <t>L3%</t>
  </si>
  <si>
    <t>ZERO</t>
  </si>
  <si>
    <t>GOOD</t>
  </si>
  <si>
    <t>EXCELLENT</t>
  </si>
  <si>
    <t>REMARKS: MORE THAN 60% OF THE STUDENTS HAVE SCORED 60% OF THE MARKS</t>
  </si>
  <si>
    <t>.</t>
  </si>
  <si>
    <t>FINAL MARKS</t>
  </si>
  <si>
    <t>ALL COS</t>
  </si>
  <si>
    <t>Equal weigtage to TEST &amp; EXAM MARKS</t>
  </si>
  <si>
    <t>NAME OF THE FACULTY : Prof.KAVITHA G</t>
  </si>
  <si>
    <t>2  L  SECTION</t>
  </si>
  <si>
    <t>15PCD23- PROGRAMMING IN C &amp; DATA STRUCTURE</t>
  </si>
  <si>
    <t>1SG15CV002</t>
  </si>
  <si>
    <t>ANIL KUMAR REDDY</t>
  </si>
  <si>
    <t>1SG15CV003</t>
  </si>
  <si>
    <t>1SG15CV004</t>
  </si>
  <si>
    <t>1SG15CV005</t>
  </si>
  <si>
    <t>1SG15CV006</t>
  </si>
  <si>
    <t>1SG15CV007</t>
  </si>
  <si>
    <t>1SG15CV010</t>
  </si>
  <si>
    <t>1SG15CV011</t>
  </si>
  <si>
    <t>1SG15CV012</t>
  </si>
  <si>
    <t>1SG15CV014</t>
  </si>
  <si>
    <t>1SG15CV015</t>
  </si>
  <si>
    <t>1SG15CV016</t>
  </si>
  <si>
    <t>1SG15CV017</t>
  </si>
  <si>
    <t>1SG15CV018</t>
  </si>
  <si>
    <t>1SG15CV019</t>
  </si>
  <si>
    <t>1SG15CV020</t>
  </si>
  <si>
    <t>1SG15CV021</t>
  </si>
  <si>
    <t>1SG15CV022</t>
  </si>
  <si>
    <t>1SG15CV024</t>
  </si>
  <si>
    <t>1SG15CV025</t>
  </si>
  <si>
    <t>1SG15CV026</t>
  </si>
  <si>
    <t>1SG15CV027</t>
  </si>
  <si>
    <t>1SG15CV028</t>
  </si>
  <si>
    <t>1SG15CV029</t>
  </si>
  <si>
    <t>1SG15CV030</t>
  </si>
  <si>
    <t>1SG15CV031</t>
  </si>
  <si>
    <t>1SG15CV032</t>
  </si>
  <si>
    <t>1SG15CV033</t>
  </si>
  <si>
    <t>1SG15CV034</t>
  </si>
  <si>
    <t>1SG15CV035</t>
  </si>
  <si>
    <t>1SG15CV036</t>
  </si>
  <si>
    <t>1SG15CV037</t>
  </si>
  <si>
    <t>1SG15CV038</t>
  </si>
  <si>
    <t>1SG15CV039</t>
  </si>
  <si>
    <t>1SG15CV040</t>
  </si>
  <si>
    <t>1SG15CV041</t>
  </si>
  <si>
    <t>1SG15CV042</t>
  </si>
  <si>
    <t>1SG15CV043</t>
  </si>
  <si>
    <t>1SG15CV045</t>
  </si>
  <si>
    <t>1SG15CV046</t>
  </si>
  <si>
    <t>1SG15CV047</t>
  </si>
  <si>
    <t>1SG15CV048</t>
  </si>
  <si>
    <t>1SG15CV049</t>
  </si>
  <si>
    <t>1SG15CV050</t>
  </si>
  <si>
    <t>1SG15CV051</t>
  </si>
  <si>
    <t>1SG15CV052</t>
  </si>
  <si>
    <t>1SG15CV053</t>
  </si>
  <si>
    <t>1SG15CV054</t>
  </si>
  <si>
    <t>1SG15CV055</t>
  </si>
  <si>
    <t>1SG15CV056</t>
  </si>
  <si>
    <t>ANJANA JAGADEESH</t>
  </si>
  <si>
    <t>ASLAM IDRISH</t>
  </si>
  <si>
    <t>B E PAVAN KUMAR</t>
  </si>
  <si>
    <t>BENAKA KUMAR S</t>
  </si>
  <si>
    <t>BHARATH K</t>
  </si>
  <si>
    <t>CHETHAN S PATIL</t>
  </si>
  <si>
    <t xml:space="preserve">D SESHADRI SASTRI </t>
  </si>
  <si>
    <t>G SAI PRASANNA KUMAR</t>
  </si>
  <si>
    <t>GANGARAJU T</t>
  </si>
  <si>
    <t>GAZI MOHAMMED MANSOOR</t>
  </si>
  <si>
    <t>GOLLA UDAY KUMAR</t>
  </si>
  <si>
    <t>GOWTHAM M</t>
  </si>
  <si>
    <t>HAMSA T N</t>
  </si>
  <si>
    <t>HARSHA N</t>
  </si>
  <si>
    <t>JAYALAKSHMI B L</t>
  </si>
  <si>
    <t>KANOJ S V</t>
  </si>
  <si>
    <t>KARTHIK KUTTAPPA B J</t>
  </si>
  <si>
    <t>KONSAM SINGH</t>
  </si>
  <si>
    <t>MAHESH GOWDA G P</t>
  </si>
  <si>
    <t>MAKBOOL</t>
  </si>
  <si>
    <t>MANJUNATH R</t>
  </si>
  <si>
    <t>MANOJ V</t>
  </si>
  <si>
    <t>MANOJ M</t>
  </si>
  <si>
    <t>MOHMED RAFEEQ</t>
  </si>
  <si>
    <t>MOHAMMED RIAZ J</t>
  </si>
  <si>
    <t>MOHAN RAJ A</t>
  </si>
  <si>
    <t>NAGARJUN K T</t>
  </si>
  <si>
    <t>NAMRATHA A V</t>
  </si>
  <si>
    <t>POORVA M B</t>
  </si>
  <si>
    <t>PRAKASH S H</t>
  </si>
  <si>
    <t>PREM FRENANDES</t>
  </si>
  <si>
    <t>RAJKUMAR JYOTIN SINGH</t>
  </si>
  <si>
    <t>RAKSHITH GOWDA V</t>
  </si>
  <si>
    <t>RAMYA K V</t>
  </si>
  <si>
    <t>SACHIN REDDY</t>
  </si>
  <si>
    <t>SAGAR C</t>
  </si>
  <si>
    <t>SARINBABU R H</t>
  </si>
  <si>
    <t>SHARATH V</t>
  </si>
  <si>
    <t>SHARATH S</t>
  </si>
  <si>
    <t>SHETTY LAVARAJ RAMA</t>
  </si>
  <si>
    <t>SHIVAPRASAD H M</t>
  </si>
  <si>
    <t>SHREEJITH R</t>
  </si>
  <si>
    <t>SHYLESH S D</t>
  </si>
  <si>
    <t>SUSHMA L</t>
  </si>
  <si>
    <t>SUSHMITHA A</t>
  </si>
  <si>
    <t>SWATHI K</t>
  </si>
  <si>
    <t>V U AISHWARYA</t>
  </si>
  <si>
    <t>VIGNESH RAO</t>
  </si>
  <si>
    <t>1SG14CV015</t>
  </si>
  <si>
    <t>HARSHITHA V</t>
  </si>
  <si>
    <t xml:space="preserve">15PCD23- PROGRAMMING IN C &amp; DATA STRUCTURE </t>
  </si>
  <si>
    <t>II Semester Test marks for EVEN Sem 2015-16</t>
  </si>
  <si>
    <t>II Semester FINAL EXAM marks for EVEN Sem 2015-16</t>
  </si>
  <si>
    <t>C</t>
  </si>
  <si>
    <t>B</t>
  </si>
  <si>
    <t>D</t>
  </si>
  <si>
    <t>A</t>
  </si>
  <si>
    <t>E</t>
  </si>
  <si>
    <t>F</t>
  </si>
  <si>
    <t>NEXT ACADEMIC YEAR TARGET CAN BE: 95%</t>
  </si>
  <si>
    <t>SEM &amp; SEC: II L SEC</t>
  </si>
  <si>
    <t>Subject Code: 15PCD26</t>
  </si>
  <si>
    <t xml:space="preserve">Subject: 15PCD23- PROGRAMMING IN C &amp; DATA STRUCTURE </t>
  </si>
  <si>
    <r>
      <t xml:space="preserve">Subject Code: </t>
    </r>
    <r>
      <rPr>
        <b/>
        <sz val="12"/>
        <color indexed="8"/>
        <rFont val="Arial"/>
        <family val="2"/>
      </rPr>
      <t>15PCD23</t>
    </r>
  </si>
  <si>
    <t>1,2,9,11</t>
  </si>
  <si>
    <t>1,2,3,11,12</t>
  </si>
  <si>
    <t>1,2,4,12</t>
  </si>
  <si>
    <t>CO1: Understand the basic principles of Programming in C language  AND Achieve Knowledge of design and development of C problem solving skills.</t>
  </si>
  <si>
    <t xml:space="preserve">CO2: Design and develop modular programming skills </t>
  </si>
  <si>
    <t>CO3:Effective utilization of memory using pointer technology, Understands the basic concepts of   pointers and data structures</t>
  </si>
  <si>
    <t xml:space="preserve"> CO-PO ATTAINMENT (EVEN SEM. 2015-16)</t>
  </si>
  <si>
    <t>ABHIJITH N</t>
  </si>
  <si>
    <t>1SG15EC001</t>
  </si>
  <si>
    <t>ABHISHEK K</t>
  </si>
  <si>
    <t>1SG15EC002</t>
  </si>
  <si>
    <t>ABHISHEK N</t>
  </si>
  <si>
    <t>1SG15EC003</t>
  </si>
  <si>
    <t>ADITYA TAKKER</t>
  </si>
  <si>
    <t>1SG15EC004</t>
  </si>
  <si>
    <t>ADITYA U</t>
  </si>
  <si>
    <t>1SG15EC005</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</si>
  <si>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</si>
  <si>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</si>
  <si>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</si>
  <si>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</si>
  <si>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</si>
  <si>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</si>
  <si>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</si>
  <si>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</si>
  <si>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</si>
  <si>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</si>
  <si>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</si>
  <si>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</si>
  <si>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</si>
  <si>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</si>
  <si>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</si>
  <si>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</si>
  <si>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</si>
  <si>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</si>
  <si>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</si>
  <si>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</si>
  <si>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</si>
  <si>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</si>
  <si>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ASHWIN V</t>
  </si>
  <si>
    <t>1SG15EC017</t>
  </si>
  <si>
    <t>B NIKHILESWAR REDDY</t>
  </si>
  <si>
    <t>1SG15EC018</t>
  </si>
  <si>
    <t>BHAVYA R</t>
  </si>
  <si>
    <t>1SG15EC019</t>
  </si>
  <si>
    <t>BHOOMIKA J</t>
  </si>
  <si>
    <t>1SG15EC020</t>
  </si>
  <si>
    <t>S</t>
  </si>
  <si>
    <t>BINDU B</t>
  </si>
  <si>
    <t>1SG15EC021</t>
  </si>
  <si>
    <t>BIPUL KUMAR</t>
  </si>
  <si>
    <t>1SG15EC022</t>
  </si>
  <si>
    <t>C S ADITH KIRAN</t>
  </si>
  <si>
    <t>1SG15EC023</t>
  </si>
  <si>
    <t>CHANDANA D L</t>
  </si>
  <si>
    <t>1SG15EC024</t>
  </si>
  <si>
    <t>CHANNABASAVA</t>
  </si>
  <si>
    <t>1SG15EC025</t>
  </si>
  <si>
    <t>CHARITHA B M</t>
  </si>
  <si>
    <t>1SG15EC026</t>
  </si>
  <si>
    <t>CHIRAG S</t>
  </si>
  <si>
    <t>1SG15EC027</t>
  </si>
  <si>
    <t>CHITHRA K</t>
  </si>
  <si>
    <t>1SG15EC028</t>
  </si>
  <si>
    <t>DARSHAN C</t>
  </si>
  <si>
    <t>1SG15EC029</t>
  </si>
  <si>
    <t xml:space="preserve">F </t>
  </si>
  <si>
    <t>DHARMKIRTI KUMAR</t>
  </si>
  <si>
    <t>1SG15EC030</t>
  </si>
  <si>
    <t>DILIP V</t>
  </si>
  <si>
    <t>1SG15EC031</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</si>
  <si>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</si>
  <si>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</si>
  <si>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</si>
  <si>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</si>
  <si>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</si>
  <si>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</si>
  <si>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</si>
  <si>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</si>
  <si>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</si>
  <si>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</si>
  <si>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</si>
  <si>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</si>
  <si>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</si>
  <si>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</si>
  <si>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</si>
  <si>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</si>
  <si>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SHEKHAR</t>
  </si>
  <si>
    <t>1SG15EC040</t>
  </si>
  <si>
    <t>HIMANSHU TIWARI</t>
  </si>
  <si>
    <t>1SG15EC041</t>
  </si>
  <si>
    <t>AKSHAYA K</t>
  </si>
  <si>
    <t>1SG15EC042</t>
  </si>
  <si>
    <t>KANAKA LAKSHMI A</t>
  </si>
  <si>
    <t>1SG15EC043</t>
  </si>
  <si>
    <t>KANNIKA HEGDE</t>
  </si>
  <si>
    <t>1SG15EC044</t>
  </si>
  <si>
    <t>KARTHIK K</t>
  </si>
  <si>
    <t>1SG15EC045</t>
  </si>
  <si>
    <t>KAVYASHREE G S</t>
  </si>
  <si>
    <t>1SG15EC046</t>
  </si>
  <si>
    <t>KIRAN R</t>
  </si>
  <si>
    <t>1SG15EC047</t>
  </si>
  <si>
    <t>KOSLENDER SINGH</t>
  </si>
  <si>
    <t>1SG15EC048</t>
  </si>
  <si>
    <t>KOTHOJU SHRIDHAR CHARI</t>
  </si>
  <si>
    <t>1SG15EC049</t>
  </si>
  <si>
    <t>KOUSALYA S</t>
  </si>
  <si>
    <t>1SG15EC050</t>
  </si>
  <si>
    <t>KOUSHALYA D</t>
  </si>
  <si>
    <t>1SG15EC051</t>
  </si>
  <si>
    <t>KUMARI NEHA</t>
  </si>
  <si>
    <t>1SG15EC052</t>
  </si>
  <si>
    <t>LAVANYA M L</t>
  </si>
  <si>
    <t>1SG15EC053</t>
  </si>
  <si>
    <t>LINGARAJU L</t>
  </si>
  <si>
    <t>1SG15EC054</t>
  </si>
  <si>
    <t>M KUSUMA</t>
  </si>
  <si>
    <t>1SG15EC055</t>
  </si>
  <si>
    <t>MANJUNATHA NAIK N</t>
  </si>
  <si>
    <t>1SG15EC056</t>
  </si>
  <si>
    <t>MANOJ G</t>
  </si>
  <si>
    <t>1SG15EC057</t>
  </si>
  <si>
    <t>MANU RAJ SINGH</t>
  </si>
  <si>
    <t>1SG15EC058</t>
  </si>
  <si>
    <t>MEGHANA A S</t>
  </si>
  <si>
    <t>1SG15EC059</t>
  </si>
  <si>
    <t>MOHAMMED SHAHID</t>
  </si>
  <si>
    <t>1SG15EC060</t>
  </si>
  <si>
    <t>MOHAN VARMA K</t>
  </si>
  <si>
    <t>1SG15EC061</t>
  </si>
  <si>
    <t>MOHIT SHARMA</t>
  </si>
  <si>
    <t>1SG15EC062</t>
  </si>
  <si>
    <t>MOTILAL</t>
  </si>
  <si>
    <t>1SG15EC063</t>
  </si>
  <si>
    <t>NAYANA H J</t>
  </si>
  <si>
    <t>1SG15EC064</t>
  </si>
  <si>
    <t>NEHA S</t>
  </si>
  <si>
    <t>1SG15EC065</t>
  </si>
  <si>
    <t>NIDA SULTHANA N</t>
  </si>
  <si>
    <t>1SG15EC066</t>
  </si>
  <si>
    <t>NIKHIL R A</t>
  </si>
  <si>
    <t>1SG15EC067</t>
  </si>
  <si>
    <t>NISHAL KUMAR TIWARI</t>
  </si>
  <si>
    <t>1SG15EC068</t>
  </si>
  <si>
    <t>NISHANT KUMAR</t>
  </si>
  <si>
    <t>1SG15EC069</t>
  </si>
  <si>
    <t>NIVEDITHA M</t>
  </si>
  <si>
    <t>1SG15EC070</t>
  </si>
  <si>
    <t>NIVEDITHA S</t>
  </si>
  <si>
    <t>1SG15EC071</t>
  </si>
  <si>
    <t>PAVITHRA J</t>
  </si>
  <si>
    <t>1SG15EC072</t>
  </si>
  <si>
    <t>PAVITRA</t>
  </si>
  <si>
    <t>1SG15EC073</t>
  </si>
  <si>
    <t>POOJA R</t>
  </si>
  <si>
    <t>1SG15EC074</t>
  </si>
  <si>
    <t>POOJA S BHAT</t>
  </si>
  <si>
    <t>1SG15EC075</t>
  </si>
  <si>
    <t>S+</t>
  </si>
  <si>
    <t>PRAJWAL K</t>
  </si>
  <si>
    <t>1SG15EC076</t>
  </si>
  <si>
    <t>PRAJWAL S</t>
  </si>
  <si>
    <t>1SG15EC077</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</si>
  <si>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</si>
  <si>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</si>
  <si>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</si>
  <si>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</si>
  <si>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</si>
  <si>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</si>
  <si>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</si>
  <si>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</si>
  <si>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</si>
  <si>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</si>
  <si>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</si>
  <si>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</si>
  <si>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</si>
  <si>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</si>
  <si>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</si>
  <si>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</si>
  <si>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</si>
  <si>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</si>
  <si>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</si>
  <si>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</si>
  <si>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RANJAN S</t>
  </si>
  <si>
    <t>1SG15EC088</t>
  </si>
  <si>
    <t>RANJITH GOWDA B</t>
  </si>
  <si>
    <t>1SG15EC089</t>
  </si>
  <si>
    <t>RAVI C</t>
  </si>
  <si>
    <t>1SG15EC090</t>
  </si>
  <si>
    <t>SAI SIDDHARTH M</t>
  </si>
  <si>
    <t>1SG15EC091</t>
  </si>
  <si>
    <t>SANDHYA V</t>
  </si>
  <si>
    <t>1SG15EC092</t>
  </si>
  <si>
    <t>SANDHYA Y G</t>
  </si>
  <si>
    <t>1SG15EC093</t>
  </si>
  <si>
    <t>SANJANA A S</t>
  </si>
  <si>
    <t>1SG15EC094</t>
  </si>
  <si>
    <t>SANJAY KUMAR B N</t>
  </si>
  <si>
    <t>1SG15EC095</t>
  </si>
  <si>
    <t>SANJAY KUMAR L</t>
  </si>
  <si>
    <t>1SG15EC096</t>
  </si>
  <si>
    <t>SHAHID AFRID AHMMED S</t>
  </si>
  <si>
    <t>1SG15EC097</t>
  </si>
  <si>
    <t>SHASHANK H S</t>
  </si>
  <si>
    <t>1SG15EC098</t>
  </si>
  <si>
    <t>SHASHANK SHEKHAR</t>
  </si>
  <si>
    <t>1SG15EC099</t>
  </si>
  <si>
    <t>SHASHIKANT KUMAR</t>
  </si>
  <si>
    <t>1SG15EC100</t>
  </si>
  <si>
    <t>SHRISH JHA</t>
  </si>
  <si>
    <t>1SG15EC101</t>
  </si>
  <si>
    <t>SHUBHAM KUMAR</t>
  </si>
  <si>
    <t>1SG15EC102</t>
  </si>
  <si>
    <t>1SG15EC103</t>
  </si>
  <si>
    <t>SHUBHAM KUMAR MISHRA</t>
  </si>
  <si>
    <t>1SG15EC104</t>
  </si>
  <si>
    <t>SMITHA B BIRADAR</t>
  </si>
  <si>
    <t>1SG15EC105</t>
  </si>
  <si>
    <t>SONAM KUMARI</t>
  </si>
  <si>
    <t>1SG15EC106</t>
  </si>
  <si>
    <t>SUBHAM SHEKHAR PANDEY</t>
  </si>
  <si>
    <t>1SG15EC107</t>
  </si>
  <si>
    <t>SUKANYA KRISHNA POOJARI</t>
  </si>
  <si>
    <t>1SG15EC108</t>
  </si>
  <si>
    <t>SUMAIYA I</t>
  </si>
  <si>
    <t>1SG15EC109</t>
  </si>
  <si>
    <t>SUMALATHA N</t>
  </si>
  <si>
    <t>1SG15EC110</t>
  </si>
  <si>
    <t>USHA KIRAN S</t>
  </si>
  <si>
    <t>1SG15EC111</t>
  </si>
  <si>
    <t>VAISHNAVI R SHETTY</t>
  </si>
  <si>
    <t>1SG15EC112</t>
  </si>
  <si>
    <t>VARSHINI N</t>
  </si>
  <si>
    <t>1SG15EC113</t>
  </si>
  <si>
    <t>VEERESH M</t>
  </si>
  <si>
    <t>1SG15EC114</t>
  </si>
  <si>
    <t>VIKASH KASHYAP</t>
  </si>
  <si>
    <t>1SG15EC115</t>
  </si>
  <si>
    <t>VINAYAKA L S</t>
  </si>
  <si>
    <t>1SG15EC116</t>
  </si>
</sst>
</file>

<file path=xl/styles.xml><?xml version="1.0" encoding="utf-8"?>
<styleSheet xmlns="http://schemas.openxmlformats.org/spreadsheetml/2006/main">
  <numFmts count="1">
    <numFmt numFmtId="164" formatCode="0.0"/>
  </numFmts>
  <fonts count="50">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b/>
      <sz val="12"/>
      <color indexed="8"/>
      <name val="Arial"/>
      <family val="2"/>
    </font>
    <font>
      <b/>
      <sz val="18"/>
      <color indexed="8"/>
      <name val="Arial"/>
      <family val="2"/>
    </font>
    <font>
      <sz val="12"/>
      <color indexed="8"/>
      <name val="Arial"/>
      <family val="2"/>
    </font>
    <font>
      <b/>
      <sz val="16"/>
      <color indexed="8"/>
      <name val="Arial"/>
      <family val="2"/>
    </font>
    <font>
      <b/>
      <sz val="12"/>
      <color indexed="8"/>
      <name val="Calibri"/>
      <family val="2"/>
    </font>
    <font>
      <sz val="14"/>
      <color indexed="8"/>
      <name val="Arial"/>
      <family val="2"/>
    </font>
    <font>
      <b/>
      <sz val="14"/>
      <color indexed="8"/>
      <name val="Calibri"/>
      <family val="2"/>
    </font>
    <font>
      <sz val="14"/>
      <color indexed="8"/>
      <name val="Times New Roman"/>
      <family val="1"/>
    </font>
    <font>
      <sz val="10"/>
      <name val="Arial"/>
    </font>
    <font>
      <sz val="10"/>
      <name val="Times New Roman"/>
    </font>
    <font>
      <b/>
      <sz val="10"/>
      <name val="Times New Roman"/>
    </font>
    <font>
      <sz val="12"/>
      <color indexed="8"/>
      <name val="Calibri"/>
      <family val="2"/>
    </font>
    <font>
      <sz val="12"/>
      <color rgb="FF000000"/>
      <name val="Cambria"/>
      <family val="1"/>
      <scheme val="major"/>
    </font>
    <font>
      <b/>
      <sz val="12"/>
      <color rgb="FF000000"/>
      <name val="Cambria"/>
      <family val="1"/>
      <scheme val="major"/>
    </font>
    <font>
      <b/>
      <sz val="16"/>
      <color rgb="FF000000"/>
      <name val="Cambria"/>
      <family val="1"/>
      <scheme val="major"/>
    </font>
    <font>
      <b/>
      <sz val="14"/>
      <color rgb="FF000000"/>
      <name val="Cambria"/>
      <family val="1"/>
      <scheme val="major"/>
    </font>
    <font>
      <b/>
      <sz val="24"/>
      <color rgb="FF000000"/>
      <name val="Cambria"/>
      <family val="1"/>
      <scheme val="major"/>
    </font>
    <font>
      <sz val="14"/>
      <color rgb="FF000000"/>
      <name val="Arial"/>
      <family val="2"/>
    </font>
    <font>
      <sz val="12"/>
      <color rgb="FF000000"/>
      <name val="Arial"/>
      <family val="2"/>
    </font>
    <font>
      <sz val="12"/>
      <color rgb="FF000000"/>
      <name val="Cambria"/>
    </font>
    <font>
      <b/>
      <sz val="12"/>
      <color rgb="FF000000"/>
      <name val="Cambria"/>
    </font>
    <font>
      <b/>
      <sz val="14"/>
      <color rgb="FF000000"/>
      <name val="Times New Roman"/>
      <family val="1"/>
    </font>
    <font>
      <sz val="14"/>
      <color rgb="FF000000"/>
      <name val="Times New Roman"/>
      <family val="1"/>
    </font>
    <font>
      <b/>
      <sz val="16"/>
      <color rgb="FF000000"/>
      <name val="Cambria"/>
    </font>
    <font>
      <sz val="9"/>
      <color rgb="FF000000"/>
      <name val="Cambria"/>
    </font>
    <font>
      <sz val="8"/>
      <color rgb="FF000000"/>
      <name val="Cambria"/>
    </font>
    <font>
      <b/>
      <sz val="14"/>
      <color rgb="FF000000"/>
      <name val="Cambria"/>
    </font>
    <font>
      <sz val="11"/>
      <color rgb="FF000000"/>
      <name val="Arial"/>
    </font>
    <font>
      <b/>
      <sz val="16"/>
      <color rgb="FF000000"/>
      <name val="Cambria"/>
      <family val="1"/>
    </font>
    <font>
      <b/>
      <sz val="24"/>
      <color rgb="FF000000"/>
      <name val="Cambria"/>
    </font>
    <font>
      <b/>
      <sz val="18"/>
      <color rgb="FF000000"/>
      <name val="Cambria"/>
      <family val="1"/>
    </font>
    <font>
      <b/>
      <sz val="14"/>
      <color rgb="FF000000"/>
      <name val="Cambria"/>
      <family val="1"/>
    </font>
    <font>
      <b/>
      <sz val="22"/>
      <color indexed="8"/>
      <name val="Calibri"/>
      <family val="2"/>
      <scheme val="minor"/>
    </font>
    <font>
      <b/>
      <sz val="22"/>
      <color rgb="FF000000"/>
      <name val="Times New Roman"/>
      <family val="1"/>
    </font>
    <font>
      <sz val="16"/>
      <color rgb="FF000000"/>
      <name val="Arial"/>
      <family val="2"/>
    </font>
    <font>
      <b/>
      <u/>
      <sz val="12"/>
      <color rgb="FF000000"/>
      <name val="Arial"/>
      <family val="2"/>
    </font>
    <font>
      <b/>
      <sz val="12"/>
      <color rgb="FF000000"/>
      <name val="Times New Roman"/>
      <family val="1"/>
    </font>
    <font>
      <sz val="12"/>
      <color rgb="FF000000"/>
      <name val="Times New Roman"/>
      <family val="1"/>
    </font>
  </fonts>
  <fills count="18">
    <fill>
      <patternFill patternType="none"/>
    </fill>
    <fill>
      <patternFill patternType="gray125"/>
    </fill>
    <fill>
      <patternFill patternType="solid">
        <fgColor rgb="FFF2F2F2"/>
        <bgColor indexed="64"/>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rgb="FFFFCC00"/>
        <bgColor rgb="FFFFCC00"/>
      </patternFill>
    </fill>
    <fill>
      <patternFill patternType="solid">
        <fgColor rgb="FF00CCFF"/>
        <bgColor rgb="FF00CCFF"/>
      </patternFill>
    </fill>
    <fill>
      <patternFill patternType="solid">
        <fgColor theme="0"/>
        <bgColor indexed="64"/>
      </patternFill>
    </fill>
    <fill>
      <patternFill patternType="solid">
        <fgColor theme="4" tint="0.39997558519241921"/>
        <bgColor indexed="64"/>
      </patternFill>
    </fill>
    <fill>
      <patternFill patternType="solid">
        <fgColor rgb="FFE36C09"/>
        <bgColor rgb="FFE36C09"/>
      </patternFill>
    </fill>
    <fill>
      <patternFill patternType="solid">
        <fgColor rgb="FF9BBB59"/>
        <bgColor rgb="FF9BBB59"/>
      </patternFill>
    </fill>
    <fill>
      <patternFill patternType="solid">
        <fgColor rgb="FFE5B8B7"/>
        <bgColor rgb="FFE5B8B7"/>
      </patternFill>
    </fill>
    <fill>
      <patternFill patternType="solid">
        <fgColor rgb="FFFFFFFF"/>
        <bgColor rgb="FFFFFFFF"/>
      </patternFill>
    </fill>
    <fill>
      <patternFill patternType="solid">
        <fgColor rgb="FF008000"/>
        <bgColor rgb="FF008000"/>
      </patternFill>
    </fill>
    <fill>
      <patternFill patternType="solid">
        <fgColor rgb="FFFFFF00"/>
        <bgColor rgb="FFFFFF00"/>
      </patternFill>
    </fill>
    <fill>
      <patternFill patternType="solid">
        <fgColor rgb="FFFFFFFF"/>
        <bgColor indexed="64"/>
      </patternFill>
    </fill>
    <fill>
      <patternFill patternType="solid">
        <fgColor rgb="FFFFFF0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style="thin">
        <color rgb="FF000000"/>
      </top>
      <bottom style="thin">
        <color rgb="FF000000"/>
      </bottom>
      <diagonal/>
    </border>
    <border>
      <left/>
      <right/>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CCCCCC"/>
      </left>
      <right style="thick">
        <color rgb="FF000000"/>
      </right>
      <top style="medium">
        <color rgb="FFCCCCCC"/>
      </top>
      <bottom style="thick">
        <color rgb="FF000000"/>
      </bottom>
      <diagonal/>
    </border>
    <border>
      <left/>
      <right style="thick">
        <color rgb="FF000000"/>
      </right>
      <top style="medium">
        <color rgb="FFCCCCCC"/>
      </top>
      <bottom style="thick">
        <color rgb="FF000000"/>
      </bottom>
      <diagonal/>
    </border>
    <border>
      <left/>
      <right style="thick">
        <color rgb="FF000000"/>
      </right>
      <top/>
      <bottom style="thick">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bottom/>
      <diagonal/>
    </border>
    <border>
      <left/>
      <right style="thin">
        <color rgb="FF000000"/>
      </right>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thick">
        <color rgb="FF000000"/>
      </left>
      <right style="medium">
        <color rgb="FF000000"/>
      </right>
      <top style="medium">
        <color rgb="FFC0C0C0"/>
      </top>
      <bottom style="thick">
        <color rgb="FF000000"/>
      </bottom>
      <diagonal/>
    </border>
    <border>
      <left style="thick">
        <color rgb="FF000000"/>
      </left>
      <right style="thick">
        <color rgb="FF000000"/>
      </right>
      <top style="medium">
        <color rgb="FFC0C0C0"/>
      </top>
      <bottom style="thick">
        <color rgb="FF000000"/>
      </bottom>
      <diagonal/>
    </border>
    <border>
      <left style="thick">
        <color rgb="FF000000"/>
      </left>
      <right/>
      <top style="medium">
        <color rgb="FFC0C0C0"/>
      </top>
      <bottom style="thick">
        <color rgb="FF000000"/>
      </bottom>
      <diagonal/>
    </border>
  </borders>
  <cellStyleXfs count="4">
    <xf numFmtId="0" fontId="0" fillId="0" borderId="0"/>
    <xf numFmtId="0" fontId="3" fillId="0" borderId="0"/>
    <xf numFmtId="0" fontId="4" fillId="0" borderId="0"/>
    <xf numFmtId="0" fontId="3" fillId="0" borderId="0"/>
  </cellStyleXfs>
  <cellXfs count="270">
    <xf numFmtId="0" fontId="0" fillId="0" borderId="0" xfId="0" applyAlignment="1">
      <alignment wrapText="1"/>
    </xf>
    <xf numFmtId="0" fontId="24" fillId="0" borderId="0" xfId="0" applyFont="1" applyAlignment="1">
      <alignment horizontal="center" wrapText="1"/>
    </xf>
    <xf numFmtId="0" fontId="24"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24" fillId="0" borderId="0" xfId="0" applyFont="1" applyBorder="1" applyAlignment="1">
      <alignment wrapText="1"/>
    </xf>
    <xf numFmtId="0" fontId="24"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25" fillId="3" borderId="0" xfId="0" applyFont="1" applyFill="1" applyAlignment="1">
      <alignment horizontal="center" wrapText="1"/>
    </xf>
    <xf numFmtId="1" fontId="26" fillId="3" borderId="0" xfId="0" applyNumberFormat="1" applyFont="1" applyFill="1" applyAlignment="1">
      <alignment horizontal="center" wrapText="1"/>
    </xf>
    <xf numFmtId="0" fontId="25" fillId="4" borderId="0" xfId="0" applyFont="1" applyFill="1" applyAlignment="1">
      <alignment horizontal="center" wrapText="1"/>
    </xf>
    <xf numFmtId="1" fontId="27" fillId="4" borderId="0" xfId="0" applyNumberFormat="1" applyFont="1" applyFill="1" applyAlignment="1">
      <alignment horizontal="center" wrapText="1"/>
    </xf>
    <xf numFmtId="1" fontId="13" fillId="0" borderId="0" xfId="0" applyNumberFormat="1" applyFont="1" applyAlignment="1">
      <alignment horizontal="center" wrapText="1"/>
    </xf>
    <xf numFmtId="1" fontId="12" fillId="0" borderId="0" xfId="0" applyNumberFormat="1" applyFont="1" applyAlignment="1">
      <alignment horizontal="center" wrapText="1"/>
    </xf>
    <xf numFmtId="0" fontId="0" fillId="5" borderId="0" xfId="0" applyFill="1" applyAlignment="1">
      <alignment wrapText="1"/>
    </xf>
    <xf numFmtId="0" fontId="28"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Border="1" applyAlignment="1">
      <alignment horizontal="center" vertical="center" wrapText="1"/>
    </xf>
    <xf numFmtId="0" fontId="3" fillId="0" borderId="0" xfId="0" applyFont="1" applyAlignment="1">
      <alignment wrapText="1"/>
    </xf>
    <xf numFmtId="0" fontId="0" fillId="0" borderId="0" xfId="0" applyAlignment="1">
      <alignment vertical="top" wrapText="1"/>
    </xf>
    <xf numFmtId="0" fontId="29" fillId="0" borderId="0" xfId="0" applyFont="1" applyAlignment="1">
      <alignment vertical="center"/>
    </xf>
    <xf numFmtId="0" fontId="17" fillId="0" borderId="0" xfId="0" applyFont="1" applyAlignment="1">
      <alignment wrapText="1"/>
    </xf>
    <xf numFmtId="0" fontId="30" fillId="0" borderId="0" xfId="0" applyFont="1" applyAlignment="1">
      <alignment vertical="center"/>
    </xf>
    <xf numFmtId="0" fontId="14" fillId="0" borderId="0" xfId="0" applyFont="1" applyAlignment="1">
      <alignment wrapText="1"/>
    </xf>
    <xf numFmtId="0" fontId="0" fillId="0" borderId="0" xfId="0" applyAlignment="1"/>
    <xf numFmtId="0" fontId="16" fillId="0" borderId="27"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8" fillId="0" borderId="30" xfId="0" applyFont="1" applyBorder="1" applyAlignment="1">
      <alignment horizontal="center" vertical="center"/>
    </xf>
    <xf numFmtId="0" fontId="7" fillId="0" borderId="29" xfId="0" applyFont="1" applyBorder="1" applyAlignment="1">
      <alignment horizontal="center" vertical="center"/>
    </xf>
    <xf numFmtId="0" fontId="18" fillId="0" borderId="29" xfId="0" applyFont="1" applyBorder="1" applyAlignment="1">
      <alignment horizontal="center" vertical="center"/>
    </xf>
    <xf numFmtId="0" fontId="18" fillId="0" borderId="0" xfId="0" applyFont="1" applyAlignment="1">
      <alignment horizontal="left" vertical="center"/>
    </xf>
    <xf numFmtId="0" fontId="24" fillId="0" borderId="0" xfId="0" applyFont="1" applyAlignment="1">
      <alignment horizontal="center" wrapText="1"/>
    </xf>
    <xf numFmtId="0" fontId="31" fillId="0" borderId="31" xfId="0" applyFont="1" applyBorder="1" applyAlignment="1">
      <alignment horizontal="center" wrapText="1"/>
    </xf>
    <xf numFmtId="0" fontId="31" fillId="0" borderId="31" xfId="0" applyFont="1" applyBorder="1" applyAlignment="1">
      <alignment horizontal="center" vertical="center" wrapText="1"/>
    </xf>
    <xf numFmtId="0" fontId="31" fillId="0" borderId="0" xfId="0" applyFont="1" applyAlignment="1">
      <alignment horizontal="center" wrapText="1"/>
    </xf>
    <xf numFmtId="0" fontId="32" fillId="0" borderId="32" xfId="0" applyFont="1" applyBorder="1" applyAlignment="1">
      <alignment horizontal="center" wrapText="1"/>
    </xf>
    <xf numFmtId="0" fontId="32" fillId="0" borderId="31" xfId="0" applyFont="1" applyBorder="1" applyAlignment="1">
      <alignment horizontal="center" wrapText="1"/>
    </xf>
    <xf numFmtId="0" fontId="32" fillId="6" borderId="32" xfId="0" applyFont="1" applyFill="1" applyBorder="1" applyAlignment="1">
      <alignment horizontal="center" wrapText="1"/>
    </xf>
    <xf numFmtId="0" fontId="32" fillId="7" borderId="31" xfId="0" applyFont="1" applyFill="1" applyBorder="1" applyAlignment="1">
      <alignment horizontal="center" wrapText="1"/>
    </xf>
    <xf numFmtId="0" fontId="3" fillId="5" borderId="0" xfId="0" applyFont="1" applyFill="1" applyAlignment="1"/>
    <xf numFmtId="0" fontId="19" fillId="0" borderId="0" xfId="0" applyFont="1" applyAlignment="1">
      <alignment wrapText="1"/>
    </xf>
    <xf numFmtId="0" fontId="33" fillId="0" borderId="10"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33"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0" xfId="0" applyFont="1" applyBorder="1" applyAlignment="1">
      <alignment wrapText="1"/>
    </xf>
    <xf numFmtId="1" fontId="34" fillId="0" borderId="1" xfId="0" applyNumberFormat="1" applyFont="1" applyBorder="1" applyAlignment="1">
      <alignment horizontal="center" vertical="center" wrapText="1"/>
    </xf>
    <xf numFmtId="1" fontId="33" fillId="0" borderId="1" xfId="0" applyNumberFormat="1" applyFont="1" applyBorder="1" applyAlignment="1">
      <alignment horizontal="center" vertical="center" wrapText="1"/>
    </xf>
    <xf numFmtId="0" fontId="19" fillId="0" borderId="0" xfId="0" applyFont="1" applyAlignment="1">
      <alignment vertical="top" wrapText="1"/>
    </xf>
    <xf numFmtId="0" fontId="27" fillId="8" borderId="0" xfId="0" applyFont="1" applyFill="1" applyAlignment="1">
      <alignment horizontal="center" wrapText="1"/>
    </xf>
    <xf numFmtId="1" fontId="27" fillId="8" borderId="0" xfId="0" applyNumberFormat="1" applyFont="1" applyFill="1" applyAlignment="1">
      <alignment horizontal="center" wrapText="1"/>
    </xf>
    <xf numFmtId="1" fontId="26" fillId="8" borderId="0" xfId="0" applyNumberFormat="1" applyFont="1" applyFill="1" applyAlignment="1">
      <alignment horizontal="center" wrapText="1"/>
    </xf>
    <xf numFmtId="0" fontId="0" fillId="8" borderId="0" xfId="0" applyFill="1" applyAlignment="1">
      <alignment wrapText="1"/>
    </xf>
    <xf numFmtId="0" fontId="15" fillId="8" borderId="0" xfId="0" applyFont="1" applyFill="1" applyAlignment="1">
      <alignment wrapText="1"/>
    </xf>
    <xf numFmtId="0" fontId="14" fillId="9" borderId="0" xfId="0" applyFont="1" applyFill="1" applyAlignment="1"/>
    <xf numFmtId="0" fontId="14" fillId="9" borderId="0" xfId="0" applyFont="1" applyFill="1" applyAlignment="1">
      <alignment wrapText="1"/>
    </xf>
    <xf numFmtId="0" fontId="0" fillId="9" borderId="0" xfId="0" applyFill="1" applyAlignment="1">
      <alignment wrapText="1"/>
    </xf>
    <xf numFmtId="0" fontId="0" fillId="0" borderId="0" xfId="0" applyFont="1" applyAlignment="1">
      <alignment wrapText="1"/>
    </xf>
    <xf numFmtId="0" fontId="31" fillId="0" borderId="0" xfId="0" applyFont="1" applyAlignment="1">
      <alignment wrapText="1"/>
    </xf>
    <xf numFmtId="0" fontId="35" fillId="0" borderId="0" xfId="0" applyFont="1" applyAlignment="1">
      <alignment horizontal="center" wrapText="1"/>
    </xf>
    <xf numFmtId="0" fontId="35" fillId="10" borderId="0" xfId="0" applyFont="1" applyFill="1" applyBorder="1" applyAlignment="1">
      <alignment horizontal="center" wrapText="1"/>
    </xf>
    <xf numFmtId="0" fontId="32" fillId="0" borderId="33" xfId="0" applyFont="1" applyBorder="1" applyAlignment="1">
      <alignment horizontal="center" vertical="center" wrapText="1"/>
    </xf>
    <xf numFmtId="0" fontId="32" fillId="0" borderId="34" xfId="0" applyFont="1" applyBorder="1" applyAlignment="1">
      <alignment horizontal="center" wrapText="1"/>
    </xf>
    <xf numFmtId="0" fontId="31" fillId="0" borderId="31" xfId="0" applyFont="1" applyBorder="1" applyAlignment="1">
      <alignment wrapText="1"/>
    </xf>
    <xf numFmtId="0" fontId="32" fillId="0" borderId="35" xfId="0" applyFont="1" applyBorder="1" applyAlignment="1">
      <alignment horizontal="center" vertical="center" wrapText="1"/>
    </xf>
    <xf numFmtId="0" fontId="32" fillId="11" borderId="31" xfId="0" applyFont="1" applyFill="1" applyBorder="1" applyAlignment="1">
      <alignment horizontal="left" vertical="center" wrapText="1"/>
    </xf>
    <xf numFmtId="0" fontId="32" fillId="11" borderId="36" xfId="0" applyFont="1" applyFill="1" applyBorder="1" applyAlignment="1">
      <alignment horizontal="center"/>
    </xf>
    <xf numFmtId="0" fontId="32" fillId="11" borderId="32" xfId="0" applyFont="1" applyFill="1" applyBorder="1" applyAlignment="1">
      <alignment horizontal="center" wrapText="1"/>
    </xf>
    <xf numFmtId="0" fontId="32" fillId="0" borderId="37" xfId="0" applyFont="1" applyBorder="1" applyAlignment="1">
      <alignment horizontal="center" wrapText="1"/>
    </xf>
    <xf numFmtId="0" fontId="32" fillId="7" borderId="31" xfId="0" applyFont="1" applyFill="1" applyBorder="1" applyAlignment="1">
      <alignment horizontal="center" vertical="center" wrapText="1"/>
    </xf>
    <xf numFmtId="0" fontId="32" fillId="12" borderId="32" xfId="0" applyFont="1" applyFill="1" applyBorder="1" applyAlignment="1">
      <alignment horizontal="center" wrapText="1"/>
    </xf>
    <xf numFmtId="0" fontId="32" fillId="0" borderId="38" xfId="0" applyFont="1" applyBorder="1" applyAlignment="1">
      <alignment horizontal="center" wrapText="1"/>
    </xf>
    <xf numFmtId="0" fontId="32" fillId="0" borderId="31" xfId="0" applyFont="1" applyBorder="1" applyAlignment="1">
      <alignment horizontal="center" vertical="center" wrapText="1"/>
    </xf>
    <xf numFmtId="1" fontId="31" fillId="0" borderId="31" xfId="0" applyNumberFormat="1" applyFont="1" applyBorder="1" applyAlignment="1">
      <alignment horizontal="center" vertical="center" wrapText="1"/>
    </xf>
    <xf numFmtId="0" fontId="31" fillId="0" borderId="32" xfId="0" applyFont="1" applyBorder="1" applyAlignment="1">
      <alignment horizontal="center" wrapText="1"/>
    </xf>
    <xf numFmtId="0" fontId="21" fillId="13" borderId="31" xfId="0" applyFont="1" applyFill="1" applyBorder="1" applyAlignment="1">
      <alignment horizontal="center" vertical="center" wrapText="1"/>
    </xf>
    <xf numFmtId="0" fontId="22" fillId="13" borderId="31" xfId="0" applyFont="1" applyFill="1" applyBorder="1" applyAlignment="1">
      <alignment horizontal="center" vertical="center" wrapText="1"/>
    </xf>
    <xf numFmtId="0" fontId="31" fillId="0" borderId="0" xfId="0" applyFont="1" applyAlignment="1">
      <alignment horizontal="center" vertical="center" wrapText="1"/>
    </xf>
    <xf numFmtId="0" fontId="0" fillId="0" borderId="0" xfId="0" applyFont="1" applyAlignment="1">
      <alignment horizontal="center" vertical="center" wrapText="1"/>
    </xf>
    <xf numFmtId="0" fontId="31" fillId="0" borderId="31" xfId="0" applyFont="1" applyBorder="1" applyAlignment="1">
      <alignment vertical="center" wrapText="1"/>
    </xf>
    <xf numFmtId="0" fontId="31" fillId="0" borderId="0" xfId="0" applyFont="1" applyAlignment="1">
      <alignment vertical="center" wrapText="1"/>
    </xf>
    <xf numFmtId="1" fontId="31" fillId="6" borderId="31" xfId="0" applyNumberFormat="1" applyFont="1" applyFill="1" applyBorder="1" applyAlignment="1">
      <alignment horizontal="center" vertical="center" wrapText="1"/>
    </xf>
    <xf numFmtId="1" fontId="31" fillId="14" borderId="31" xfId="0" applyNumberFormat="1" applyFont="1" applyFill="1" applyBorder="1" applyAlignment="1">
      <alignment vertical="center" wrapText="1"/>
    </xf>
    <xf numFmtId="164" fontId="31" fillId="0" borderId="31" xfId="0" applyNumberFormat="1" applyFont="1" applyBorder="1" applyAlignment="1">
      <alignment horizontal="center" wrapText="1"/>
    </xf>
    <xf numFmtId="2" fontId="31" fillId="0" borderId="0" xfId="0" applyNumberFormat="1" applyFont="1" applyAlignment="1">
      <alignment wrapText="1"/>
    </xf>
    <xf numFmtId="0" fontId="0" fillId="0" borderId="31" xfId="0" applyFont="1" applyBorder="1" applyAlignment="1">
      <alignment horizontal="center" vertical="center" wrapText="1"/>
    </xf>
    <xf numFmtId="2" fontId="0" fillId="6" borderId="31" xfId="0" applyNumberFormat="1" applyFont="1" applyFill="1" applyBorder="1" applyAlignment="1">
      <alignment horizontal="center" vertical="center" wrapText="1"/>
    </xf>
    <xf numFmtId="164" fontId="31" fillId="14" borderId="31" xfId="0" applyNumberFormat="1" applyFont="1" applyFill="1" applyBorder="1" applyAlignment="1">
      <alignment horizontal="center" wrapText="1"/>
    </xf>
    <xf numFmtId="0" fontId="36" fillId="15" borderId="0" xfId="0" applyFont="1" applyFill="1" applyBorder="1" applyAlignment="1">
      <alignment wrapText="1"/>
    </xf>
    <xf numFmtId="0" fontId="37" fillId="15" borderId="0" xfId="0" applyFont="1" applyFill="1" applyBorder="1" applyAlignment="1">
      <alignment wrapText="1"/>
    </xf>
    <xf numFmtId="0" fontId="32" fillId="0" borderId="0" xfId="0" applyFont="1" applyAlignment="1"/>
    <xf numFmtId="0" fontId="32" fillId="0" borderId="0" xfId="0" applyFont="1" applyAlignment="1">
      <alignment horizontal="center" vertical="center"/>
    </xf>
    <xf numFmtId="0" fontId="32" fillId="0" borderId="0" xfId="0" applyFont="1" applyAlignment="1">
      <alignment horizontal="center"/>
    </xf>
    <xf numFmtId="0" fontId="32" fillId="0" borderId="0" xfId="0" applyFont="1" applyAlignment="1">
      <alignment wrapText="1"/>
    </xf>
    <xf numFmtId="0" fontId="31" fillId="0" borderId="31" xfId="0" applyFont="1" applyBorder="1" applyAlignment="1">
      <alignment horizontal="center" vertical="top" wrapText="1"/>
    </xf>
    <xf numFmtId="0" fontId="31" fillId="0" borderId="0" xfId="0" applyFont="1" applyAlignment="1">
      <alignment horizontal="center" vertical="top" wrapText="1"/>
    </xf>
    <xf numFmtId="0" fontId="0" fillId="0" borderId="0" xfId="0" applyFont="1" applyAlignment="1">
      <alignment horizontal="center" vertical="top" wrapText="1"/>
    </xf>
    <xf numFmtId="0" fontId="31" fillId="0" borderId="31" xfId="0" applyFont="1" applyBorder="1" applyAlignment="1">
      <alignment vertical="top" wrapText="1"/>
    </xf>
    <xf numFmtId="0" fontId="31" fillId="0" borderId="0" xfId="0" applyFont="1" applyAlignment="1">
      <alignment vertical="top" wrapText="1"/>
    </xf>
    <xf numFmtId="0" fontId="21" fillId="0" borderId="31" xfId="0" applyFont="1" applyBorder="1" applyAlignment="1">
      <alignment horizontal="center" vertical="center"/>
    </xf>
    <xf numFmtId="0" fontId="21" fillId="0" borderId="31" xfId="0" applyFont="1" applyBorder="1" applyAlignment="1">
      <alignment horizontal="center" vertical="center" wrapText="1"/>
    </xf>
    <xf numFmtId="0" fontId="31" fillId="0" borderId="32" xfId="0" applyFont="1" applyBorder="1" applyAlignment="1">
      <alignment horizontal="center" vertical="center" wrapText="1"/>
    </xf>
    <xf numFmtId="0" fontId="21" fillId="13" borderId="31" xfId="0" applyFont="1" applyFill="1" applyBorder="1" applyAlignment="1">
      <alignment horizontal="center" vertical="center"/>
    </xf>
    <xf numFmtId="0" fontId="21" fillId="13" borderId="39" xfId="0" applyFont="1" applyFill="1" applyBorder="1" applyAlignment="1">
      <alignment horizontal="center" vertical="center"/>
    </xf>
    <xf numFmtId="0" fontId="32" fillId="0" borderId="39" xfId="0" applyFont="1" applyBorder="1" applyAlignment="1">
      <alignment horizontal="center" wrapText="1"/>
    </xf>
    <xf numFmtId="0" fontId="31" fillId="0" borderId="36" xfId="0" applyFont="1" applyBorder="1" applyAlignment="1">
      <alignment horizontal="center" vertical="center" wrapText="1"/>
    </xf>
    <xf numFmtId="2" fontId="38" fillId="0" borderId="0" xfId="0" applyNumberFormat="1" applyFont="1" applyAlignment="1">
      <alignment wrapText="1"/>
    </xf>
    <xf numFmtId="2" fontId="31" fillId="6" borderId="31" xfId="0" applyNumberFormat="1" applyFont="1" applyFill="1" applyBorder="1" applyAlignment="1">
      <alignment horizontal="center" vertical="center" wrapText="1"/>
    </xf>
    <xf numFmtId="1" fontId="39" fillId="0" borderId="36" xfId="0" applyNumberFormat="1" applyFont="1" applyBorder="1" applyAlignment="1">
      <alignment horizontal="center" vertical="center" wrapText="1"/>
    </xf>
    <xf numFmtId="0" fontId="19" fillId="0" borderId="1" xfId="0" applyFont="1" applyBorder="1" applyAlignment="1">
      <alignment horizontal="center" wrapText="1"/>
    </xf>
    <xf numFmtId="0" fontId="40" fillId="10" borderId="0" xfId="0" applyFont="1" applyFill="1" applyBorder="1" applyAlignment="1">
      <alignment horizontal="center" wrapText="1"/>
    </xf>
    <xf numFmtId="0" fontId="31" fillId="0" borderId="38" xfId="0" applyFont="1" applyBorder="1" applyAlignment="1">
      <alignment horizontal="center" vertical="center" wrapText="1"/>
    </xf>
    <xf numFmtId="0" fontId="23" fillId="16" borderId="40" xfId="0" applyFont="1" applyFill="1" applyBorder="1" applyAlignment="1">
      <alignment horizontal="center" vertical="top" wrapText="1"/>
    </xf>
    <xf numFmtId="0" fontId="23" fillId="16" borderId="41" xfId="0" applyFont="1" applyFill="1" applyBorder="1" applyAlignment="1">
      <alignment horizontal="left" vertical="center" wrapText="1"/>
    </xf>
    <xf numFmtId="0" fontId="23" fillId="16" borderId="42" xfId="0" applyFont="1" applyFill="1" applyBorder="1" applyAlignment="1">
      <alignment horizontal="left" vertical="center" wrapText="1"/>
    </xf>
    <xf numFmtId="0" fontId="23" fillId="0" borderId="42" xfId="0" applyFont="1" applyBorder="1" applyAlignment="1">
      <alignment horizontal="left" vertical="center" wrapText="1"/>
    </xf>
    <xf numFmtId="0" fontId="23" fillId="16" borderId="40" xfId="0" applyFont="1" applyFill="1" applyBorder="1" applyAlignment="1">
      <alignment horizontal="left" vertical="center" wrapText="1"/>
    </xf>
    <xf numFmtId="0" fontId="23" fillId="0" borderId="42" xfId="0" applyFont="1" applyBorder="1" applyAlignment="1">
      <alignment horizontal="center" vertical="center" wrapText="1"/>
    </xf>
    <xf numFmtId="0" fontId="41" fillId="0" borderId="0" xfId="0" applyFont="1" applyAlignment="1">
      <alignment horizontal="center" wrapText="1"/>
    </xf>
    <xf numFmtId="0" fontId="0" fillId="0" borderId="0" xfId="0" applyFont="1" applyAlignment="1">
      <alignment wrapText="1"/>
    </xf>
    <xf numFmtId="0" fontId="35" fillId="0" borderId="0" xfId="0" applyFont="1" applyAlignment="1">
      <alignment horizontal="center" wrapText="1"/>
    </xf>
    <xf numFmtId="0" fontId="42" fillId="0" borderId="0" xfId="0" applyFont="1" applyAlignment="1">
      <alignment horizontal="center" wrapText="1"/>
    </xf>
    <xf numFmtId="0" fontId="38" fillId="0" borderId="35" xfId="0" applyFont="1" applyBorder="1" applyAlignment="1">
      <alignment horizontal="center" wrapText="1"/>
    </xf>
    <xf numFmtId="0" fontId="20" fillId="0" borderId="35" xfId="0" applyFont="1" applyBorder="1" applyAlignment="1">
      <alignment wrapText="1"/>
    </xf>
    <xf numFmtId="0" fontId="35" fillId="11" borderId="35" xfId="0" applyFont="1" applyFill="1" applyBorder="1" applyAlignment="1">
      <alignment horizontal="center" wrapText="1"/>
    </xf>
    <xf numFmtId="0" fontId="32" fillId="0" borderId="44" xfId="0" applyFont="1" applyBorder="1" applyAlignment="1">
      <alignment horizontal="center" vertical="center" wrapText="1"/>
    </xf>
    <xf numFmtId="0" fontId="20" fillId="0" borderId="37" xfId="0" applyFont="1" applyBorder="1" applyAlignment="1">
      <alignment wrapText="1"/>
    </xf>
    <xf numFmtId="0" fontId="32" fillId="0" borderId="32" xfId="0" applyFont="1" applyBorder="1" applyAlignment="1">
      <alignment horizontal="center" wrapText="1"/>
    </xf>
    <xf numFmtId="0" fontId="20" fillId="0" borderId="34" xfId="0" applyFont="1" applyBorder="1" applyAlignment="1">
      <alignment wrapText="1"/>
    </xf>
    <xf numFmtId="0" fontId="20" fillId="0" borderId="36" xfId="0" applyFont="1" applyBorder="1" applyAlignment="1">
      <alignment wrapText="1"/>
    </xf>
    <xf numFmtId="0" fontId="32" fillId="0" borderId="37" xfId="0" applyFont="1" applyBorder="1" applyAlignment="1">
      <alignment horizontal="center" wrapText="1"/>
    </xf>
    <xf numFmtId="0" fontId="20" fillId="0" borderId="46" xfId="0" applyFont="1" applyBorder="1" applyAlignment="1">
      <alignment wrapText="1"/>
    </xf>
    <xf numFmtId="0" fontId="20" fillId="0" borderId="35" xfId="0" applyFont="1" applyBorder="1" applyAlignment="1">
      <alignment horizontal="center" wrapText="1"/>
    </xf>
    <xf numFmtId="0" fontId="32" fillId="0" borderId="39" xfId="0" applyFont="1" applyBorder="1" applyAlignment="1">
      <alignment horizontal="center" wrapText="1"/>
    </xf>
    <xf numFmtId="0" fontId="20" fillId="0" borderId="43" xfId="0" applyFont="1" applyBorder="1" applyAlignment="1">
      <alignment wrapText="1"/>
    </xf>
    <xf numFmtId="0" fontId="20" fillId="0" borderId="38" xfId="0" applyFont="1" applyBorder="1" applyAlignment="1">
      <alignment wrapText="1"/>
    </xf>
    <xf numFmtId="0" fontId="31" fillId="0" borderId="32" xfId="0" applyFont="1" applyBorder="1" applyAlignment="1">
      <alignment horizontal="center" wrapText="1"/>
    </xf>
    <xf numFmtId="0" fontId="31" fillId="0" borderId="45" xfId="0" applyFont="1" applyBorder="1" applyAlignment="1">
      <alignment horizontal="center" wrapText="1"/>
    </xf>
    <xf numFmtId="0" fontId="20" fillId="0" borderId="45" xfId="0" applyFont="1" applyBorder="1" applyAlignment="1">
      <alignment wrapText="1"/>
    </xf>
    <xf numFmtId="0" fontId="43" fillId="0" borderId="35" xfId="0" applyFont="1" applyBorder="1" applyAlignment="1">
      <alignment horizontal="center" wrapText="1"/>
    </xf>
    <xf numFmtId="0" fontId="35" fillId="11" borderId="0" xfId="0" applyFont="1" applyFill="1" applyBorder="1" applyAlignment="1">
      <alignment horizontal="center" wrapText="1"/>
    </xf>
    <xf numFmtId="0" fontId="20" fillId="0" borderId="0" xfId="0" applyFont="1" applyBorder="1" applyAlignment="1">
      <alignment wrapText="1"/>
    </xf>
    <xf numFmtId="0" fontId="24" fillId="0" borderId="0" xfId="0" applyFont="1" applyAlignment="1">
      <alignment horizontal="center" wrapText="1"/>
    </xf>
    <xf numFmtId="0" fontId="28" fillId="0" borderId="0" xfId="0" applyFont="1" applyAlignment="1">
      <alignment horizontal="center" wrapText="1"/>
    </xf>
    <xf numFmtId="0" fontId="26" fillId="0" borderId="0" xfId="0" applyFont="1" applyAlignment="1">
      <alignment horizontal="center" wrapText="1"/>
    </xf>
    <xf numFmtId="0" fontId="27" fillId="0" borderId="11" xfId="0" applyFont="1" applyBorder="1" applyAlignment="1">
      <alignment horizontal="center" wrapText="1"/>
    </xf>
    <xf numFmtId="0" fontId="44" fillId="0" borderId="12" xfId="0" applyFont="1" applyBorder="1" applyAlignment="1">
      <alignment horizontal="center" wrapText="1"/>
    </xf>
    <xf numFmtId="0" fontId="45" fillId="0" borderId="0" xfId="0" applyFont="1" applyAlignment="1">
      <alignment horizontal="center" vertical="center" wrapText="1"/>
    </xf>
    <xf numFmtId="0" fontId="46" fillId="0" borderId="0" xfId="0" applyFont="1" applyAlignment="1">
      <alignment horizontal="center" vertical="center"/>
    </xf>
    <xf numFmtId="0" fontId="47" fillId="0" borderId="0" xfId="0" applyFont="1" applyAlignment="1">
      <alignment horizontal="center" vertical="center"/>
    </xf>
    <xf numFmtId="0" fontId="30" fillId="0" borderId="0" xfId="0" applyFont="1" applyAlignment="1">
      <alignment vertical="center"/>
    </xf>
    <xf numFmtId="0" fontId="0" fillId="0" borderId="0" xfId="0" applyAlignment="1"/>
    <xf numFmtId="0" fontId="16" fillId="0" borderId="47" xfId="0" applyFont="1" applyBorder="1" applyAlignment="1">
      <alignment horizontal="center" vertical="center"/>
    </xf>
    <xf numFmtId="0" fontId="16" fillId="0" borderId="48" xfId="0" applyFont="1" applyBorder="1" applyAlignment="1">
      <alignment horizontal="center" vertical="center"/>
    </xf>
    <xf numFmtId="0" fontId="16" fillId="0" borderId="30" xfId="0" applyFont="1" applyBorder="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19" fillId="0" borderId="0" xfId="0" applyFont="1" applyAlignment="1">
      <alignment horizontal="center" vertical="top" wrapText="1"/>
    </xf>
    <xf numFmtId="0" fontId="48" fillId="0" borderId="1" xfId="0" applyFont="1" applyBorder="1" applyAlignment="1">
      <alignment horizontal="left" vertical="center" wrapText="1"/>
    </xf>
    <xf numFmtId="0" fontId="7" fillId="0" borderId="0" xfId="0" applyFont="1" applyBorder="1" applyAlignment="1">
      <alignment horizontal="left" vertical="center" wrapText="1"/>
    </xf>
    <xf numFmtId="0" fontId="33" fillId="0" borderId="10" xfId="0" applyFont="1" applyBorder="1" applyAlignment="1">
      <alignment horizontal="center" vertical="center" wrapText="1"/>
    </xf>
    <xf numFmtId="0" fontId="33" fillId="0" borderId="1" xfId="0" applyFont="1" applyBorder="1" applyAlignment="1">
      <alignment horizontal="center" vertical="center" wrapText="1"/>
    </xf>
    <xf numFmtId="0" fontId="19" fillId="0" borderId="0" xfId="0" applyFont="1" applyAlignment="1">
      <alignment horizontal="left" vertical="top" wrapText="1"/>
    </xf>
    <xf numFmtId="0" fontId="33" fillId="0" borderId="9" xfId="0" applyFont="1" applyBorder="1" applyAlignment="1">
      <alignment horizontal="center" vertical="center" wrapText="1"/>
    </xf>
    <xf numFmtId="0" fontId="33" fillId="2" borderId="14" xfId="0" applyFont="1" applyFill="1" applyBorder="1" applyAlignment="1">
      <alignment horizontal="center" vertical="center" wrapText="1"/>
    </xf>
    <xf numFmtId="0" fontId="33" fillId="2" borderId="12" xfId="0" applyFont="1" applyFill="1" applyBorder="1" applyAlignment="1">
      <alignment horizontal="center" vertical="center" wrapText="1"/>
    </xf>
    <xf numFmtId="0" fontId="33" fillId="2" borderId="13" xfId="0" applyFont="1" applyFill="1" applyBorder="1" applyAlignment="1">
      <alignment horizontal="center" vertical="center" wrapText="1"/>
    </xf>
    <xf numFmtId="0" fontId="33" fillId="2" borderId="0" xfId="0" applyFont="1" applyFill="1" applyBorder="1" applyAlignment="1">
      <alignment horizontal="center" vertical="center" wrapText="1"/>
    </xf>
    <xf numFmtId="0" fontId="19" fillId="2" borderId="15" xfId="0" applyFont="1" applyFill="1" applyBorder="1" applyAlignment="1">
      <alignment horizontal="center" vertical="center" wrapText="1"/>
    </xf>
    <xf numFmtId="0" fontId="19" fillId="2" borderId="11"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9" fillId="2" borderId="10" xfId="0" applyFont="1" applyFill="1" applyBorder="1" applyAlignment="1">
      <alignment horizontal="center" vertical="center" wrapText="1"/>
    </xf>
    <xf numFmtId="0" fontId="19" fillId="2" borderId="16" xfId="0" applyFont="1" applyFill="1" applyBorder="1" applyAlignment="1">
      <alignment horizontal="center" vertical="center" wrapText="1"/>
    </xf>
    <xf numFmtId="0" fontId="33" fillId="2" borderId="9"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30" fillId="0" borderId="0" xfId="0" applyFont="1" applyAlignment="1">
      <alignment horizontal="center" vertical="center"/>
    </xf>
    <xf numFmtId="0" fontId="0" fillId="0" borderId="0" xfId="0" applyAlignment="1">
      <alignment vertical="center"/>
    </xf>
    <xf numFmtId="0" fontId="1" fillId="0" borderId="1" xfId="0" applyFont="1" applyBorder="1" applyAlignment="1">
      <alignment horizontal="center" wrapText="1"/>
    </xf>
    <xf numFmtId="0" fontId="1" fillId="0" borderId="9" xfId="0" applyFont="1" applyBorder="1" applyAlignment="1">
      <alignment horizontal="center" wrapText="1"/>
    </xf>
    <xf numFmtId="0" fontId="1" fillId="0" borderId="16" xfId="0" applyFont="1" applyBorder="1" applyAlignment="1">
      <alignment horizontal="center" wrapText="1"/>
    </xf>
    <xf numFmtId="0" fontId="1" fillId="0" borderId="10" xfId="0" applyFont="1" applyBorder="1" applyAlignment="1">
      <alignment horizontal="center" wrapText="1"/>
    </xf>
    <xf numFmtId="0" fontId="1" fillId="0" borderId="14"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8" xfId="0" applyFont="1" applyBorder="1" applyAlignment="1">
      <alignment horizontal="center" vertical="center" wrapText="1"/>
    </xf>
    <xf numFmtId="0" fontId="24" fillId="0" borderId="0" xfId="0" applyFont="1" applyAlignment="1">
      <alignment horizontal="right" vertical="center" wrapText="1"/>
    </xf>
    <xf numFmtId="2" fontId="27" fillId="0" borderId="0" xfId="0" applyNumberFormat="1" applyFont="1" applyAlignment="1">
      <alignment horizontal="right" vertical="center"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vertical="top" wrapText="1"/>
    </xf>
    <xf numFmtId="0" fontId="7" fillId="0" borderId="8" xfId="0" applyFont="1" applyBorder="1" applyAlignment="1">
      <alignment vertical="top" wrapText="1"/>
    </xf>
    <xf numFmtId="0" fontId="7" fillId="0" borderId="26" xfId="0" applyFont="1" applyBorder="1" applyAlignment="1">
      <alignment vertical="top" wrapText="1"/>
    </xf>
    <xf numFmtId="0" fontId="8" fillId="0" borderId="5" xfId="0" applyFont="1" applyBorder="1" applyAlignment="1">
      <alignment horizontal="center"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49" fillId="0" borderId="49" xfId="0" applyFont="1" applyBorder="1" applyAlignment="1">
      <alignment horizontal="left" wrapText="1"/>
    </xf>
    <xf numFmtId="0" fontId="49" fillId="17" borderId="49" xfId="0" applyFont="1" applyFill="1" applyBorder="1" applyAlignment="1">
      <alignment horizontal="left" wrapText="1"/>
    </xf>
    <xf numFmtId="0" fontId="49" fillId="17" borderId="0" xfId="0" applyFont="1" applyFill="1" applyAlignment="1">
      <alignment horizontal="left"/>
    </xf>
    <xf numFmtId="0" fontId="49" fillId="0" borderId="51" xfId="0" applyFont="1" applyBorder="1" applyAlignment="1">
      <alignment horizontal="left" wrapText="1"/>
    </xf>
    <xf numFmtId="0" fontId="49" fillId="0" borderId="50" xfId="0" applyFont="1" applyBorder="1" applyAlignment="1">
      <alignment horizontal="left" wrapText="1"/>
    </xf>
    <xf numFmtId="0" fontId="49" fillId="17" borderId="50" xfId="0" applyFont="1" applyFill="1" applyBorder="1" applyAlignment="1">
      <alignment horizontal="left" wrapText="1"/>
    </xf>
    <xf numFmtId="0" fontId="49" fillId="0" borderId="51" xfId="0" applyFont="1" applyBorder="1" applyAlignment="1">
      <alignment horizontal="left" vertical="top" wrapText="1"/>
    </xf>
    <xf numFmtId="0" fontId="49" fillId="17" borderId="51" xfId="0" applyFont="1" applyFill="1" applyBorder="1" applyAlignment="1">
      <alignment horizontal="left" vertical="top" wrapText="1"/>
    </xf>
    <xf numFmtId="0" fontId="0" fillId="0" borderId="1" xfId="0" applyFont="1" applyBorder="1" applyAlignment="1">
      <alignment horizontal="left"/>
    </xf>
    <xf numFmtId="0" fontId="0" fillId="17" borderId="1" xfId="0" applyFont="1" applyFill="1" applyBorder="1" applyAlignment="1">
      <alignment horizontal="left"/>
    </xf>
    <xf numFmtId="0" fontId="0" fillId="0" borderId="1" xfId="0" applyFont="1" applyFill="1" applyBorder="1" applyAlignment="1">
      <alignment horizontal="left"/>
    </xf>
  </cellXfs>
  <cellStyles count="4">
    <cellStyle name="Normal" xfId="0" builtinId="0"/>
    <cellStyle name="Normal 2" xfId="1"/>
    <cellStyle name="Normal 3" xfId="2"/>
    <cellStyle name="Normal 4" xfId="3"/>
  </cellStyles>
  <dxfs count="2">
    <dxf>
      <font>
        <b/>
        <i val="0"/>
      </font>
      <fill>
        <patternFill>
          <bgColor theme="5" tint="0.39994506668294322"/>
        </patternFill>
      </fill>
    </dxf>
    <dxf>
      <font>
        <b/>
        <i val="0"/>
      </font>
    </dxf>
  </dxfs>
  <tableStyles count="0" defaultTableStyle="Table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plotArea>
      <c:layout/>
      <c:barChart>
        <c:barDir val="col"/>
        <c:grouping val="clustered"/>
        <c:ser>
          <c:idx val="0"/>
          <c:order val="0"/>
          <c:spPr>
            <a:solidFill>
              <a:srgbClr val="666699"/>
            </a:solidFill>
          </c:spPr>
          <c:cat>
            <c:strRef>
              <c:f>'[1]ME IA'!$D$86:$F$86</c:f>
              <c:strCache>
                <c:ptCount val="3"/>
                <c:pt idx="0">
                  <c:v>CO1</c:v>
                </c:pt>
                <c:pt idx="1">
                  <c:v>CO2</c:v>
                </c:pt>
                <c:pt idx="2">
                  <c:v>CO3</c:v>
                </c:pt>
              </c:strCache>
            </c:strRef>
          </c:cat>
          <c:val>
            <c:numRef>
              <c:f>'[1]ME IA'!$D$87:$F$87</c:f>
              <c:numCache>
                <c:formatCode>General</c:formatCode>
                <c:ptCount val="3"/>
                <c:pt idx="0">
                  <c:v>74.285714290000001</c:v>
                </c:pt>
                <c:pt idx="1">
                  <c:v>97.142857140000004</c:v>
                </c:pt>
                <c:pt idx="2">
                  <c:v>67.142857140000004</c:v>
                </c:pt>
              </c:numCache>
            </c:numRef>
          </c:val>
        </c:ser>
        <c:axId val="55305728"/>
        <c:axId val="55307648"/>
      </c:barChart>
      <c:catAx>
        <c:axId val="55305728"/>
        <c:scaling>
          <c:orientation val="minMax"/>
        </c:scaling>
        <c:axPos val="b"/>
        <c:title>
          <c:tx>
            <c:rich>
              <a:bodyPr/>
              <a:lstStyle/>
              <a:p>
                <a:pPr lvl="0">
                  <a:defRPr sz="1000" b="1" i="0">
                    <a:solidFill>
                      <a:srgbClr val="000000"/>
                    </a:solidFill>
                  </a:defRPr>
                </a:pPr>
                <a:r>
                  <a:rPr lang="en-US"/>
                  <a:t>CO attainment for PCD</a:t>
                </a:r>
              </a:p>
              <a:p>
                <a:pPr lvl="0">
                  <a:defRPr sz="1000" b="1" i="0">
                    <a:solidFill>
                      <a:srgbClr val="000000"/>
                    </a:solidFill>
                  </a:defRPr>
                </a:pPr>
                <a:endParaRPr lang="en-US"/>
              </a:p>
            </c:rich>
          </c:tx>
        </c:title>
        <c:numFmt formatCode="General" sourceLinked="1"/>
        <c:tickLblPos val="nextTo"/>
        <c:txPr>
          <a:bodyPr/>
          <a:lstStyle/>
          <a:p>
            <a:pPr lvl="0">
              <a:defRPr b="0" i="0"/>
            </a:pPr>
            <a:endParaRPr lang="en-US"/>
          </a:p>
        </c:txPr>
        <c:crossAx val="55307648"/>
        <c:crosses val="autoZero"/>
        <c:lblAlgn val="ctr"/>
        <c:lblOffset val="100"/>
      </c:catAx>
      <c:valAx>
        <c:axId val="55307648"/>
        <c:scaling>
          <c:orientation val="minMax"/>
        </c:scaling>
        <c:axPos val="l"/>
        <c:majorGridlines>
          <c:spPr>
            <a:ln>
              <a:solidFill>
                <a:srgbClr val="808080"/>
              </a:solidFill>
            </a:ln>
          </c:spPr>
        </c:majorGridlines>
        <c:title>
          <c:tx>
            <c:rich>
              <a:bodyPr/>
              <a:lstStyle/>
              <a:p>
                <a:pPr lvl="0">
                  <a:defRPr sz="1000" b="1" i="0">
                    <a:solidFill>
                      <a:srgbClr val="000000"/>
                    </a:solidFill>
                  </a:defRPr>
                </a:pPr>
                <a:r>
                  <a:rPr lang="en-US"/>
                  <a:t>Percentage of attainment</a:t>
                </a:r>
              </a:p>
            </c:rich>
          </c:tx>
        </c:title>
        <c:numFmt formatCode="General" sourceLinked="1"/>
        <c:tickLblPos val="nextTo"/>
        <c:spPr>
          <a:ln w="47625">
            <a:noFill/>
          </a:ln>
        </c:spPr>
        <c:txPr>
          <a:bodyPr/>
          <a:lstStyle/>
          <a:p>
            <a:pPr lvl="0">
              <a:defRPr b="0" i="0"/>
            </a:pPr>
            <a:endParaRPr lang="en-US"/>
          </a:p>
        </c:txPr>
        <c:crossAx val="55305728"/>
        <c:crosses val="autoZero"/>
        <c:crossBetween val="between"/>
      </c:valAx>
      <c:spPr>
        <a:solidFill>
          <a:srgbClr val="FFFFFF"/>
        </a:solidFill>
      </c:spPr>
    </c:plotArea>
    <c:legend>
      <c:legendPos val="r"/>
    </c:legend>
    <c:dispBlanksAs val="gap"/>
  </c:chart>
  <c:spPr>
    <a:solidFill>
      <a:srgbClr val="FFFFFF"/>
    </a:solidFill>
  </c:spPr>
  <c:printSettings>
    <c:headerFooter/>
    <c:pageMargins b="0.75000000000000056" l="0.70000000000000051" r="0.70000000000000051" t="0.75000000000000056" header="0.30000000000000027" footer="0.30000000000000027"/>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plotArea>
      <c:layout/>
      <c:barChart>
        <c:barDir val="col"/>
        <c:grouping val="clustered"/>
        <c:ser>
          <c:idx val="0"/>
          <c:order val="0"/>
          <c:spPr>
            <a:solidFill>
              <a:srgbClr val="666699"/>
            </a:solidFill>
          </c:spPr>
          <c:cat>
            <c:strRef>
              <c:f>'[1]FINAL EXAM CO'!$D$85</c:f>
              <c:strCache>
                <c:ptCount val="1"/>
                <c:pt idx="0">
                  <c:v>ALL COS</c:v>
                </c:pt>
              </c:strCache>
            </c:strRef>
          </c:cat>
          <c:val>
            <c:numRef>
              <c:f>'[1]FINAL EXAM CO'!$D$86</c:f>
              <c:numCache>
                <c:formatCode>General</c:formatCode>
                <c:ptCount val="1"/>
                <c:pt idx="0">
                  <c:v>97.142857140000004</c:v>
                </c:pt>
              </c:numCache>
            </c:numRef>
          </c:val>
        </c:ser>
        <c:axId val="59522048"/>
        <c:axId val="59943168"/>
      </c:barChart>
      <c:catAx>
        <c:axId val="59522048"/>
        <c:scaling>
          <c:orientation val="minMax"/>
        </c:scaling>
        <c:axPos val="b"/>
        <c:title>
          <c:tx>
            <c:rich>
              <a:bodyPr/>
              <a:lstStyle/>
              <a:p>
                <a:pPr lvl="0">
                  <a:defRPr sz="1000" b="1" i="0">
                    <a:solidFill>
                      <a:srgbClr val="000000"/>
                    </a:solidFill>
                  </a:defRPr>
                </a:pPr>
                <a:r>
                  <a:rPr lang="en-US"/>
                  <a:t>CO attainment for PCD</a:t>
                </a:r>
              </a:p>
            </c:rich>
          </c:tx>
          <c:layout/>
        </c:title>
        <c:numFmt formatCode="General" sourceLinked="1"/>
        <c:tickLblPos val="nextTo"/>
        <c:txPr>
          <a:bodyPr/>
          <a:lstStyle/>
          <a:p>
            <a:pPr lvl="0">
              <a:defRPr b="0" i="0"/>
            </a:pPr>
            <a:endParaRPr lang="en-US"/>
          </a:p>
        </c:txPr>
        <c:crossAx val="59943168"/>
        <c:crosses val="autoZero"/>
        <c:lblAlgn val="ctr"/>
        <c:lblOffset val="100"/>
      </c:catAx>
      <c:valAx>
        <c:axId val="59943168"/>
        <c:scaling>
          <c:orientation val="minMax"/>
        </c:scaling>
        <c:axPos val="l"/>
        <c:majorGridlines>
          <c:spPr>
            <a:ln>
              <a:solidFill>
                <a:srgbClr val="808080"/>
              </a:solidFill>
            </a:ln>
          </c:spPr>
        </c:majorGridlines>
        <c:title>
          <c:tx>
            <c:rich>
              <a:bodyPr/>
              <a:lstStyle/>
              <a:p>
                <a:pPr lvl="0">
                  <a:defRPr sz="1000" b="1" i="0">
                    <a:solidFill>
                      <a:srgbClr val="000000"/>
                    </a:solidFill>
                  </a:defRPr>
                </a:pPr>
                <a:r>
                  <a:rPr lang="en-US"/>
                  <a:t>Percentage of attainment</a:t>
                </a:r>
              </a:p>
            </c:rich>
          </c:tx>
          <c:layout/>
        </c:title>
        <c:numFmt formatCode="General" sourceLinked="1"/>
        <c:tickLblPos val="nextTo"/>
        <c:spPr>
          <a:ln w="47625">
            <a:noFill/>
          </a:ln>
        </c:spPr>
        <c:txPr>
          <a:bodyPr/>
          <a:lstStyle/>
          <a:p>
            <a:pPr lvl="0">
              <a:defRPr b="0" i="0"/>
            </a:pPr>
            <a:endParaRPr lang="en-US"/>
          </a:p>
        </c:txPr>
        <c:crossAx val="59522048"/>
        <c:crosses val="autoZero"/>
        <c:crossBetween val="between"/>
      </c:valAx>
      <c:spPr>
        <a:solidFill>
          <a:srgbClr val="FFFFFF"/>
        </a:solidFill>
      </c:spPr>
    </c:plotArea>
    <c:legend>
      <c:legendPos val="r"/>
      <c:layout/>
    </c:legend>
    <c:dispBlanksAs val="gap"/>
  </c:chart>
  <c:spPr>
    <a:solidFill>
      <a:srgbClr val="FFFFFF"/>
    </a:solidFill>
  </c:spPr>
  <c:printSettings>
    <c:headerFooter/>
    <c:pageMargins b="0.75000000000000111" l="0.70000000000000062" r="0.70000000000000062" t="0.7500000000000011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5747462817147873"/>
          <c:y val="0.13010425780110821"/>
          <c:w val="0.79795734908136406"/>
          <c:h val="0.62134988334791541"/>
        </c:manualLayout>
      </c:layout>
      <c:barChart>
        <c:barDir val="col"/>
        <c:grouping val="clustered"/>
        <c:ser>
          <c:idx val="0"/>
          <c:order val="0"/>
          <c:val>
            <c:numRef>
              <c:f>'TOTAL CO '!$E$20:$G$20</c:f>
              <c:numCache>
                <c:formatCode>0</c:formatCode>
                <c:ptCount val="3"/>
                <c:pt idx="0">
                  <c:v>79</c:v>
                </c:pt>
                <c:pt idx="1">
                  <c:v>79</c:v>
                </c:pt>
                <c:pt idx="2">
                  <c:v>79</c:v>
                </c:pt>
              </c:numCache>
            </c:numRef>
          </c:val>
        </c:ser>
        <c:gapWidth val="300"/>
        <c:axId val="59511552"/>
        <c:axId val="59513472"/>
      </c:barChart>
      <c:catAx>
        <c:axId val="59511552"/>
        <c:scaling>
          <c:orientation val="minMax"/>
        </c:scaling>
        <c:axPos val="b"/>
        <c:title>
          <c:tx>
            <c:rich>
              <a:bodyPr/>
              <a:lstStyle/>
              <a:p>
                <a:pPr>
                  <a:defRPr/>
                </a:pPr>
                <a:r>
                  <a:rPr lang="en-IN"/>
                  <a:t>COS</a:t>
                </a:r>
              </a:p>
            </c:rich>
          </c:tx>
          <c:layout/>
        </c:title>
        <c:numFmt formatCode="General" sourceLinked="1"/>
        <c:majorTickMark val="none"/>
        <c:tickLblPos val="nextTo"/>
        <c:crossAx val="59513472"/>
        <c:crosses val="autoZero"/>
        <c:auto val="1"/>
        <c:lblAlgn val="ctr"/>
        <c:lblOffset val="100"/>
      </c:catAx>
      <c:valAx>
        <c:axId val="59513472"/>
        <c:scaling>
          <c:orientation val="minMax"/>
          <c:min val="0"/>
        </c:scaling>
        <c:axPos val="l"/>
        <c:majorGridlines/>
        <c:title>
          <c:tx>
            <c:rich>
              <a:bodyPr/>
              <a:lstStyle/>
              <a:p>
                <a:pPr>
                  <a:defRPr/>
                </a:pPr>
                <a:r>
                  <a:rPr lang="en-IN"/>
                  <a:t>%</a:t>
                </a:r>
                <a:r>
                  <a:rPr lang="en-IN" baseline="0"/>
                  <a:t> Attainment</a:t>
                </a:r>
                <a:endParaRPr lang="en-IN"/>
              </a:p>
            </c:rich>
          </c:tx>
          <c:layout/>
        </c:title>
        <c:numFmt formatCode="0" sourceLinked="1"/>
        <c:tickLblPos val="nextTo"/>
        <c:crossAx val="59511552"/>
        <c:crosses val="autoZero"/>
        <c:crossBetween val="between"/>
      </c:valAx>
    </c:plotArea>
    <c:legend>
      <c:legendPos val="r"/>
      <c:layout>
        <c:manualLayout>
          <c:xMode val="edge"/>
          <c:yMode val="edge"/>
          <c:x val="0.45265427347897302"/>
          <c:y val="1.3696694692824413E-2"/>
          <c:w val="0.27985988593531097"/>
          <c:h val="8.371724720850568E-2"/>
        </c:manualLayout>
      </c:layout>
    </c:legend>
    <c:plotVisOnly val="1"/>
    <c:dispBlanksAs val="gap"/>
  </c:chart>
  <c:printSettings>
    <c:headerFooter/>
    <c:pageMargins b="0.75000000000000056" l="0.70000000000000051" r="0.70000000000000051" t="0.75000000000000056" header="0.30000000000000027" footer="0.30000000000000027"/>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628650</xdr:colOff>
      <xdr:row>71</xdr:row>
      <xdr:rowOff>190500</xdr:rowOff>
    </xdr:from>
    <xdr:to>
      <xdr:col>6</xdr:col>
      <xdr:colOff>552450</xdr:colOff>
      <xdr:row>85</xdr:row>
      <xdr:rowOff>142875</xdr:rowOff>
    </xdr:to>
    <xdr:graphicFrame macro="">
      <xdr:nvGraphicFramePr>
        <xdr:cNvPr id="888864" name="Chart 1" descr="Chart 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128</xdr:row>
      <xdr:rowOff>0</xdr:rowOff>
    </xdr:from>
    <xdr:to>
      <xdr:col>2</xdr:col>
      <xdr:colOff>1257300</xdr:colOff>
      <xdr:row>140</xdr:row>
      <xdr:rowOff>47625</xdr:rowOff>
    </xdr:to>
    <xdr:graphicFrame macro="">
      <xdr:nvGraphicFramePr>
        <xdr:cNvPr id="4" name="Chart 3" descr="Chart 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3.xml><?xml version="1.0" encoding="utf-8"?>
<xdr:wsDr xmlns:xdr="http://schemas.openxmlformats.org/drawingml/2006/spreadsheetDrawing" xmlns:a="http://schemas.openxmlformats.org/drawingml/2006/main">
  <xdr:twoCellAnchor>
    <xdr:from>
      <xdr:col>4</xdr:col>
      <xdr:colOff>371475</xdr:colOff>
      <xdr:row>23</xdr:row>
      <xdr:rowOff>0</xdr:rowOff>
    </xdr:from>
    <xdr:to>
      <xdr:col>9</xdr:col>
      <xdr:colOff>276225</xdr:colOff>
      <xdr:row>40</xdr:row>
      <xdr:rowOff>57150</xdr:rowOff>
    </xdr:to>
    <xdr:graphicFrame macro="">
      <xdr:nvGraphicFramePr>
        <xdr:cNvPr id="69127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ms-pc\d\AY%202016-2017\CO%20ATTAINMENT\even\6%20sem\a%20sec\ME%20(10AL61)-%20CO%20attainment(KAVITHA%206th%20%20A).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Sec"/>
      <sheetName val="Sheet1"/>
      <sheetName val="Sheet2"/>
      <sheetName val="ME IA"/>
      <sheetName val="FINAL EXAM CO"/>
      <sheetName val="TOTAL CO ATTAINMENT"/>
    </sheetNames>
    <sheetDataSet>
      <sheetData sheetId="0"/>
      <sheetData sheetId="1"/>
      <sheetData sheetId="2"/>
      <sheetData sheetId="3">
        <row r="86">
          <cell r="D86" t="str">
            <v>CO1</v>
          </cell>
          <cell r="E86" t="str">
            <v>CO2</v>
          </cell>
          <cell r="F86" t="str">
            <v>CO3</v>
          </cell>
        </row>
        <row r="87">
          <cell r="D87">
            <v>74.285714290000001</v>
          </cell>
          <cell r="E87">
            <v>97.142857140000004</v>
          </cell>
          <cell r="F87">
            <v>67.142857140000004</v>
          </cell>
        </row>
      </sheetData>
      <sheetData sheetId="4">
        <row r="85">
          <cell r="D85" t="str">
            <v>ALL COS</v>
          </cell>
        </row>
        <row r="86">
          <cell r="D86">
            <v>97.142857140000004</v>
          </cell>
        </row>
      </sheetData>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ublished="0"/>
  <dimension ref="A1:P93"/>
  <sheetViews>
    <sheetView workbookViewId="0">
      <selection activeCell="D3" sqref="D3:K3"/>
    </sheetView>
  </sheetViews>
  <sheetFormatPr defaultRowHeight="12.75"/>
  <cols>
    <col min="2" max="2" width="14.42578125" customWidth="1"/>
    <col min="3" max="3" width="23.7109375" customWidth="1"/>
  </cols>
  <sheetData>
    <row r="1" spans="1:16" ht="18">
      <c r="A1" s="62"/>
      <c r="B1" s="149" t="s">
        <v>165</v>
      </c>
      <c r="C1" s="150"/>
      <c r="D1" s="150"/>
      <c r="E1" s="150"/>
      <c r="F1" s="150"/>
      <c r="G1" s="150"/>
      <c r="H1" s="150"/>
      <c r="I1" s="150"/>
      <c r="J1" s="150"/>
      <c r="K1" s="150"/>
      <c r="L1" s="150"/>
      <c r="M1" s="150"/>
      <c r="N1" s="89"/>
      <c r="O1" s="89"/>
      <c r="P1" s="89"/>
    </row>
    <row r="2" spans="1:16" ht="16.5">
      <c r="A2" s="62"/>
      <c r="B2" s="151" t="s">
        <v>214</v>
      </c>
      <c r="C2" s="150"/>
      <c r="D2" s="150"/>
      <c r="E2" s="150"/>
      <c r="F2" s="150"/>
      <c r="G2" s="150"/>
      <c r="H2" s="150"/>
      <c r="I2" s="150"/>
      <c r="J2" s="150"/>
      <c r="K2" s="150"/>
      <c r="L2" s="150"/>
      <c r="M2" s="150"/>
      <c r="N2" s="89"/>
      <c r="O2" s="89"/>
      <c r="P2" s="89"/>
    </row>
    <row r="3" spans="1:16" ht="42" customHeight="1">
      <c r="A3" s="62"/>
      <c r="B3" s="90"/>
      <c r="C3" s="91" t="s">
        <v>235</v>
      </c>
      <c r="D3" s="152" t="s">
        <v>338</v>
      </c>
      <c r="E3" s="150"/>
      <c r="F3" s="150"/>
      <c r="G3" s="150"/>
      <c r="H3" s="150"/>
      <c r="I3" s="150"/>
      <c r="J3" s="150"/>
      <c r="K3" s="150"/>
      <c r="L3" s="90"/>
      <c r="M3" s="90"/>
      <c r="N3" s="89"/>
      <c r="O3" s="89"/>
      <c r="P3" s="89"/>
    </row>
    <row r="4" spans="1:16" ht="15.75">
      <c r="A4" s="62"/>
      <c r="B4" s="153" t="s">
        <v>339</v>
      </c>
      <c r="C4" s="154"/>
      <c r="D4" s="154"/>
      <c r="E4" s="154"/>
      <c r="F4" s="154"/>
      <c r="G4" s="154"/>
      <c r="H4" s="154"/>
      <c r="I4" s="154"/>
      <c r="J4" s="154"/>
      <c r="K4" s="154"/>
      <c r="L4" s="154"/>
      <c r="M4" s="154"/>
      <c r="N4" s="89"/>
      <c r="O4" s="89"/>
      <c r="P4" s="89"/>
    </row>
    <row r="5" spans="1:16" ht="20.25">
      <c r="A5" s="155"/>
      <c r="B5" s="154"/>
      <c r="C5" s="154"/>
      <c r="D5" s="154"/>
      <c r="E5" s="154"/>
      <c r="F5" s="154"/>
      <c r="G5" s="154"/>
      <c r="H5" s="154"/>
      <c r="I5" s="154"/>
      <c r="J5" s="154"/>
      <c r="K5" s="154"/>
      <c r="L5" s="154"/>
      <c r="M5" s="154"/>
      <c r="N5" s="89"/>
      <c r="O5" s="89"/>
      <c r="P5" s="89"/>
    </row>
    <row r="6" spans="1:16" ht="15.75">
      <c r="A6" s="164" t="s">
        <v>162</v>
      </c>
      <c r="B6" s="164" t="s">
        <v>157</v>
      </c>
      <c r="C6" s="164" t="s">
        <v>215</v>
      </c>
      <c r="D6" s="156" t="s">
        <v>163</v>
      </c>
      <c r="E6" s="156" t="s">
        <v>158</v>
      </c>
      <c r="F6" s="156" t="s">
        <v>216</v>
      </c>
      <c r="G6" s="92"/>
      <c r="H6" s="158"/>
      <c r="I6" s="159"/>
      <c r="J6" s="159"/>
      <c r="K6" s="159"/>
      <c r="L6" s="160"/>
      <c r="M6" s="93"/>
      <c r="N6" s="94"/>
      <c r="O6" s="94"/>
      <c r="P6" s="94"/>
    </row>
    <row r="7" spans="1:16" ht="15.75">
      <c r="A7" s="165"/>
      <c r="B7" s="165"/>
      <c r="C7" s="165"/>
      <c r="D7" s="157"/>
      <c r="E7" s="157"/>
      <c r="F7" s="157"/>
      <c r="G7" s="95"/>
      <c r="H7" s="161"/>
      <c r="I7" s="154"/>
      <c r="J7" s="162"/>
      <c r="K7" s="163"/>
      <c r="L7" s="154"/>
      <c r="M7" s="162"/>
      <c r="N7" s="167"/>
      <c r="O7" s="159"/>
      <c r="P7" s="160"/>
    </row>
    <row r="8" spans="1:16" ht="15.75">
      <c r="A8" s="165"/>
      <c r="B8" s="165"/>
      <c r="C8" s="165"/>
      <c r="D8" s="96"/>
      <c r="E8" s="97"/>
      <c r="F8" s="97"/>
      <c r="G8" s="98"/>
      <c r="H8" s="99"/>
      <c r="I8" s="99"/>
      <c r="J8" s="99"/>
      <c r="K8" s="63"/>
      <c r="L8" s="63"/>
      <c r="M8" s="63"/>
      <c r="N8" s="94"/>
      <c r="O8" s="94"/>
      <c r="P8" s="94"/>
    </row>
    <row r="9" spans="1:16" ht="15.75">
      <c r="A9" s="166"/>
      <c r="B9" s="166"/>
      <c r="C9" s="166"/>
      <c r="D9" s="100" t="s">
        <v>152</v>
      </c>
      <c r="E9" s="65" t="s">
        <v>24</v>
      </c>
      <c r="F9" s="65" t="s">
        <v>25</v>
      </c>
      <c r="G9" s="101"/>
      <c r="H9" s="158" t="s">
        <v>23</v>
      </c>
      <c r="I9" s="159"/>
      <c r="J9" s="160"/>
      <c r="K9" s="158" t="s">
        <v>24</v>
      </c>
      <c r="L9" s="159"/>
      <c r="M9" s="159"/>
      <c r="N9" s="158" t="s">
        <v>25</v>
      </c>
      <c r="O9" s="159"/>
      <c r="P9" s="159"/>
    </row>
    <row r="10" spans="1:16" ht="15.75">
      <c r="A10" s="102"/>
      <c r="B10" s="102"/>
      <c r="C10" s="102" t="s">
        <v>217</v>
      </c>
      <c r="D10" s="64">
        <v>20</v>
      </c>
      <c r="E10" s="63">
        <v>20</v>
      </c>
      <c r="F10" s="63">
        <v>20</v>
      </c>
      <c r="G10" s="63"/>
      <c r="H10" s="64"/>
      <c r="I10" s="63"/>
      <c r="J10" s="63"/>
      <c r="K10" s="63"/>
      <c r="L10" s="63"/>
      <c r="M10" s="63"/>
      <c r="N10" s="94"/>
      <c r="O10" s="94"/>
      <c r="P10" s="94"/>
    </row>
    <row r="11" spans="1:16" ht="16.5" thickBot="1">
      <c r="A11" s="102"/>
      <c r="B11" s="102"/>
      <c r="C11" s="102"/>
      <c r="D11" s="103"/>
      <c r="E11" s="63"/>
      <c r="F11" s="63"/>
      <c r="G11" s="63"/>
      <c r="H11" s="64" t="s">
        <v>212</v>
      </c>
      <c r="I11" s="63"/>
      <c r="J11" s="63" t="s">
        <v>218</v>
      </c>
      <c r="K11" s="63" t="s">
        <v>212</v>
      </c>
      <c r="L11" s="63"/>
      <c r="M11" s="63" t="s">
        <v>218</v>
      </c>
      <c r="N11" s="64" t="s">
        <v>212</v>
      </c>
      <c r="O11" s="63"/>
      <c r="P11" s="63" t="s">
        <v>218</v>
      </c>
    </row>
    <row r="12" spans="1:16" ht="32.25" customHeight="1" thickBot="1">
      <c r="A12" s="125">
        <v>1</v>
      </c>
      <c r="B12" s="143" t="s">
        <v>237</v>
      </c>
      <c r="C12" s="144" t="s">
        <v>238</v>
      </c>
      <c r="D12" s="130">
        <v>12</v>
      </c>
      <c r="E12" s="131">
        <v>12</v>
      </c>
      <c r="F12" s="130">
        <v>16</v>
      </c>
      <c r="G12" s="61"/>
      <c r="H12" s="104">
        <f>D12/0.2</f>
        <v>60</v>
      </c>
      <c r="I12" s="61" t="str">
        <f>IF(H12&lt;=15,"N","Y")</f>
        <v>Y</v>
      </c>
      <c r="J12" s="61" t="str">
        <f>IF(H13&gt;=80,"3",IF(H13&gt;=65,"2",IF(H13&gt;=50,"1",IF(H13&lt;50,"0"))))</f>
        <v>3</v>
      </c>
      <c r="K12" s="104">
        <f>E12/0.2</f>
        <v>60</v>
      </c>
      <c r="L12" s="61" t="str">
        <f t="shared" ref="L12:L62" si="0">IF(K12&lt;=30,"N","Y")</f>
        <v>Y</v>
      </c>
      <c r="M12" s="132" t="str">
        <f t="shared" ref="M12:M62" si="1">IF(K12&gt;=80,"3",IF(K12&gt;=65,"2",IF(K12&gt;=50,"1",IF(K12&lt;50,"0"))))</f>
        <v>1</v>
      </c>
      <c r="N12" s="61">
        <f>F12/0.2</f>
        <v>80</v>
      </c>
      <c r="O12" s="61" t="str">
        <f t="shared" ref="O12:O62" si="2">IF(N12&lt;=30,"N","Y")</f>
        <v>Y</v>
      </c>
      <c r="P12" s="61" t="str">
        <f t="shared" ref="P12:P62" si="3">IF(N12&gt;=80,"3",IF(N12&gt;=65,"2",IF(N12&gt;=50,"1",IF(N12&lt;50,"0"))))</f>
        <v>3</v>
      </c>
    </row>
    <row r="13" spans="1:16" ht="17.25" thickTop="1" thickBot="1">
      <c r="A13" s="125">
        <v>2</v>
      </c>
      <c r="B13" s="143" t="s">
        <v>239</v>
      </c>
      <c r="C13" s="145" t="s">
        <v>288</v>
      </c>
      <c r="D13" s="133">
        <v>20</v>
      </c>
      <c r="E13" s="133">
        <v>18</v>
      </c>
      <c r="F13" s="130">
        <v>20</v>
      </c>
      <c r="G13" s="61"/>
      <c r="H13" s="104">
        <f t="shared" ref="H13:H62" si="4">D13/0.2</f>
        <v>100</v>
      </c>
      <c r="I13" s="61" t="str">
        <f t="shared" ref="I13:I62" si="5">IF(H13&lt;=15,"N","Y")</f>
        <v>Y</v>
      </c>
      <c r="J13" s="61" t="str">
        <f t="shared" ref="J13:J62" si="6">IF(H13&gt;=80,"3",IF(H13&gt;=65,"2",IF(H13&gt;=50,"1",IF(H13&lt;50,"0"))))</f>
        <v>3</v>
      </c>
      <c r="K13" s="104">
        <f t="shared" ref="K13:K62" si="7">E13/0.2</f>
        <v>90</v>
      </c>
      <c r="L13" s="61" t="str">
        <f t="shared" si="0"/>
        <v>Y</v>
      </c>
      <c r="M13" s="132" t="str">
        <f t="shared" si="1"/>
        <v>3</v>
      </c>
      <c r="N13" s="61">
        <f t="shared" ref="N13:N62" si="8">F13/0.2</f>
        <v>100</v>
      </c>
      <c r="O13" s="61" t="str">
        <f t="shared" si="2"/>
        <v>Y</v>
      </c>
      <c r="P13" s="61" t="str">
        <f t="shared" si="3"/>
        <v>3</v>
      </c>
    </row>
    <row r="14" spans="1:16" ht="17.25" thickTop="1" thickBot="1">
      <c r="A14" s="125">
        <v>3</v>
      </c>
      <c r="B14" s="143" t="s">
        <v>240</v>
      </c>
      <c r="C14" s="145" t="s">
        <v>289</v>
      </c>
      <c r="D14" s="133">
        <v>19</v>
      </c>
      <c r="E14" s="133">
        <v>20</v>
      </c>
      <c r="F14" s="133">
        <v>0</v>
      </c>
      <c r="G14" s="61"/>
      <c r="H14" s="104">
        <f t="shared" si="4"/>
        <v>95</v>
      </c>
      <c r="I14" s="61" t="str">
        <f t="shared" si="5"/>
        <v>Y</v>
      </c>
      <c r="J14" s="61" t="str">
        <f t="shared" si="6"/>
        <v>3</v>
      </c>
      <c r="K14" s="104">
        <f t="shared" si="7"/>
        <v>100</v>
      </c>
      <c r="L14" s="61" t="str">
        <f t="shared" si="0"/>
        <v>Y</v>
      </c>
      <c r="M14" s="132" t="str">
        <f t="shared" si="1"/>
        <v>3</v>
      </c>
      <c r="N14" s="61">
        <f t="shared" si="8"/>
        <v>0</v>
      </c>
      <c r="O14" s="61" t="str">
        <f t="shared" si="2"/>
        <v>N</v>
      </c>
      <c r="P14" s="61" t="str">
        <f t="shared" si="3"/>
        <v>0</v>
      </c>
    </row>
    <row r="15" spans="1:16" ht="17.25" thickTop="1" thickBot="1">
      <c r="A15" s="125">
        <v>4</v>
      </c>
      <c r="B15" s="143" t="s">
        <v>241</v>
      </c>
      <c r="C15" s="145" t="s">
        <v>290</v>
      </c>
      <c r="D15" s="133">
        <v>16</v>
      </c>
      <c r="E15" s="133">
        <v>7</v>
      </c>
      <c r="F15" s="130">
        <v>17</v>
      </c>
      <c r="G15" s="61"/>
      <c r="H15" s="104">
        <f t="shared" si="4"/>
        <v>80</v>
      </c>
      <c r="I15" s="61" t="str">
        <f t="shared" si="5"/>
        <v>Y</v>
      </c>
      <c r="J15" s="61" t="str">
        <f t="shared" si="6"/>
        <v>3</v>
      </c>
      <c r="K15" s="104">
        <f t="shared" si="7"/>
        <v>35</v>
      </c>
      <c r="L15" s="61" t="str">
        <f t="shared" si="0"/>
        <v>Y</v>
      </c>
      <c r="M15" s="132" t="str">
        <f t="shared" si="1"/>
        <v>0</v>
      </c>
      <c r="N15" s="61">
        <f t="shared" si="8"/>
        <v>85</v>
      </c>
      <c r="O15" s="61" t="str">
        <f t="shared" si="2"/>
        <v>Y</v>
      </c>
      <c r="P15" s="61" t="str">
        <f t="shared" si="3"/>
        <v>3</v>
      </c>
    </row>
    <row r="16" spans="1:16" ht="17.25" thickTop="1" thickBot="1">
      <c r="A16" s="125">
        <v>5</v>
      </c>
      <c r="B16" s="143" t="s">
        <v>242</v>
      </c>
      <c r="C16" s="145" t="s">
        <v>291</v>
      </c>
      <c r="D16" s="133">
        <v>19</v>
      </c>
      <c r="E16" s="133">
        <v>17</v>
      </c>
      <c r="F16" s="130">
        <v>20</v>
      </c>
      <c r="G16" s="61"/>
      <c r="H16" s="104">
        <f t="shared" si="4"/>
        <v>95</v>
      </c>
      <c r="I16" s="61" t="str">
        <f t="shared" si="5"/>
        <v>Y</v>
      </c>
      <c r="J16" s="61" t="str">
        <f t="shared" si="6"/>
        <v>3</v>
      </c>
      <c r="K16" s="104">
        <f t="shared" si="7"/>
        <v>85</v>
      </c>
      <c r="L16" s="61" t="str">
        <f t="shared" si="0"/>
        <v>Y</v>
      </c>
      <c r="M16" s="132" t="str">
        <f t="shared" si="1"/>
        <v>3</v>
      </c>
      <c r="N16" s="61">
        <f t="shared" si="8"/>
        <v>100</v>
      </c>
      <c r="O16" s="61" t="str">
        <f t="shared" si="2"/>
        <v>Y</v>
      </c>
      <c r="P16" s="61" t="str">
        <f t="shared" si="3"/>
        <v>3</v>
      </c>
    </row>
    <row r="17" spans="1:16" ht="17.25" thickTop="1" thickBot="1">
      <c r="A17" s="125">
        <v>6</v>
      </c>
      <c r="B17" s="143" t="s">
        <v>243</v>
      </c>
      <c r="C17" s="145" t="s">
        <v>292</v>
      </c>
      <c r="D17" s="133">
        <v>11</v>
      </c>
      <c r="E17" s="133">
        <v>12</v>
      </c>
      <c r="F17" s="130">
        <v>2</v>
      </c>
      <c r="G17" s="61"/>
      <c r="H17" s="104">
        <f t="shared" si="4"/>
        <v>55</v>
      </c>
      <c r="I17" s="61" t="str">
        <f t="shared" si="5"/>
        <v>Y</v>
      </c>
      <c r="J17" s="61" t="str">
        <f t="shared" si="6"/>
        <v>1</v>
      </c>
      <c r="K17" s="104">
        <f t="shared" si="7"/>
        <v>60</v>
      </c>
      <c r="L17" s="61" t="str">
        <f t="shared" si="0"/>
        <v>Y</v>
      </c>
      <c r="M17" s="132" t="str">
        <f t="shared" si="1"/>
        <v>1</v>
      </c>
      <c r="N17" s="61">
        <f t="shared" si="8"/>
        <v>10</v>
      </c>
      <c r="O17" s="61" t="str">
        <f t="shared" si="2"/>
        <v>N</v>
      </c>
      <c r="P17" s="61" t="str">
        <f t="shared" si="3"/>
        <v>0</v>
      </c>
    </row>
    <row r="18" spans="1:16" ht="17.25" thickTop="1" thickBot="1">
      <c r="A18" s="125">
        <v>7</v>
      </c>
      <c r="B18" s="143" t="s">
        <v>244</v>
      </c>
      <c r="C18" s="146" t="s">
        <v>293</v>
      </c>
      <c r="D18" s="133">
        <v>10</v>
      </c>
      <c r="E18" s="133">
        <v>10</v>
      </c>
      <c r="F18" s="130">
        <v>15</v>
      </c>
      <c r="G18" s="61"/>
      <c r="H18" s="104">
        <f t="shared" si="4"/>
        <v>50</v>
      </c>
      <c r="I18" s="61" t="str">
        <f t="shared" si="5"/>
        <v>Y</v>
      </c>
      <c r="J18" s="61" t="str">
        <f t="shared" si="6"/>
        <v>1</v>
      </c>
      <c r="K18" s="104">
        <f t="shared" si="7"/>
        <v>50</v>
      </c>
      <c r="L18" s="61" t="str">
        <f t="shared" si="0"/>
        <v>Y</v>
      </c>
      <c r="M18" s="132" t="str">
        <f t="shared" si="1"/>
        <v>1</v>
      </c>
      <c r="N18" s="61">
        <f t="shared" si="8"/>
        <v>75</v>
      </c>
      <c r="O18" s="61" t="str">
        <f t="shared" si="2"/>
        <v>Y</v>
      </c>
      <c r="P18" s="61" t="str">
        <f t="shared" si="3"/>
        <v>2</v>
      </c>
    </row>
    <row r="19" spans="1:16" ht="17.25" thickTop="1" thickBot="1">
      <c r="A19" s="125">
        <v>8</v>
      </c>
      <c r="B19" s="143" t="s">
        <v>245</v>
      </c>
      <c r="C19" s="146" t="s">
        <v>294</v>
      </c>
      <c r="D19" s="134">
        <v>4</v>
      </c>
      <c r="E19" s="134">
        <v>6</v>
      </c>
      <c r="F19" s="134">
        <v>17</v>
      </c>
      <c r="G19" s="61"/>
      <c r="H19" s="104">
        <f t="shared" si="4"/>
        <v>20</v>
      </c>
      <c r="I19" s="61" t="str">
        <f t="shared" si="5"/>
        <v>Y</v>
      </c>
      <c r="J19" s="61" t="str">
        <f t="shared" si="6"/>
        <v>0</v>
      </c>
      <c r="K19" s="104">
        <f t="shared" si="7"/>
        <v>30</v>
      </c>
      <c r="L19" s="61" t="str">
        <f t="shared" si="0"/>
        <v>N</v>
      </c>
      <c r="M19" s="132" t="str">
        <f t="shared" si="1"/>
        <v>0</v>
      </c>
      <c r="N19" s="61">
        <f t="shared" si="8"/>
        <v>85</v>
      </c>
      <c r="O19" s="61" t="str">
        <f t="shared" si="2"/>
        <v>Y</v>
      </c>
      <c r="P19" s="61" t="str">
        <f t="shared" si="3"/>
        <v>3</v>
      </c>
    </row>
    <row r="20" spans="1:16" ht="33" thickTop="1" thickBot="1">
      <c r="A20" s="125">
        <v>9</v>
      </c>
      <c r="B20" s="143" t="s">
        <v>246</v>
      </c>
      <c r="C20" s="146" t="s">
        <v>295</v>
      </c>
      <c r="D20" s="133">
        <v>5</v>
      </c>
      <c r="E20" s="133">
        <v>7</v>
      </c>
      <c r="F20" s="133">
        <v>17</v>
      </c>
      <c r="G20" s="61"/>
      <c r="H20" s="104">
        <f t="shared" si="4"/>
        <v>25</v>
      </c>
      <c r="I20" s="61" t="str">
        <f t="shared" si="5"/>
        <v>Y</v>
      </c>
      <c r="J20" s="61" t="str">
        <f t="shared" si="6"/>
        <v>0</v>
      </c>
      <c r="K20" s="104">
        <f t="shared" si="7"/>
        <v>35</v>
      </c>
      <c r="L20" s="61" t="str">
        <f t="shared" si="0"/>
        <v>Y</v>
      </c>
      <c r="M20" s="132" t="str">
        <f t="shared" si="1"/>
        <v>0</v>
      </c>
      <c r="N20" s="61">
        <f t="shared" si="8"/>
        <v>85</v>
      </c>
      <c r="O20" s="61" t="str">
        <f t="shared" si="2"/>
        <v>Y</v>
      </c>
      <c r="P20" s="61" t="str">
        <f t="shared" si="3"/>
        <v>3</v>
      </c>
    </row>
    <row r="21" spans="1:16" ht="17.25" thickTop="1" thickBot="1">
      <c r="A21" s="125">
        <v>10</v>
      </c>
      <c r="B21" s="143" t="s">
        <v>247</v>
      </c>
      <c r="C21" s="146" t="s">
        <v>296</v>
      </c>
      <c r="D21" s="133">
        <v>12</v>
      </c>
      <c r="E21" s="133">
        <v>12</v>
      </c>
      <c r="F21" s="133">
        <v>16</v>
      </c>
      <c r="G21" s="61"/>
      <c r="H21" s="104">
        <f t="shared" si="4"/>
        <v>60</v>
      </c>
      <c r="I21" s="61" t="str">
        <f t="shared" si="5"/>
        <v>Y</v>
      </c>
      <c r="J21" s="61" t="str">
        <f t="shared" si="6"/>
        <v>1</v>
      </c>
      <c r="K21" s="104">
        <f t="shared" si="7"/>
        <v>60</v>
      </c>
      <c r="L21" s="61" t="str">
        <f t="shared" si="0"/>
        <v>Y</v>
      </c>
      <c r="M21" s="132" t="str">
        <f t="shared" si="1"/>
        <v>1</v>
      </c>
      <c r="N21" s="61">
        <f t="shared" si="8"/>
        <v>80</v>
      </c>
      <c r="O21" s="61" t="str">
        <f t="shared" si="2"/>
        <v>Y</v>
      </c>
      <c r="P21" s="61" t="str">
        <f t="shared" si="3"/>
        <v>3</v>
      </c>
    </row>
    <row r="22" spans="1:16" ht="33" thickTop="1" thickBot="1">
      <c r="A22" s="125">
        <v>11</v>
      </c>
      <c r="B22" s="143" t="s">
        <v>248</v>
      </c>
      <c r="C22" s="146" t="s">
        <v>297</v>
      </c>
      <c r="D22" s="133">
        <v>8</v>
      </c>
      <c r="E22" s="133">
        <v>16</v>
      </c>
      <c r="F22" s="133">
        <v>16</v>
      </c>
      <c r="G22" s="61"/>
      <c r="H22" s="104">
        <f t="shared" si="4"/>
        <v>40</v>
      </c>
      <c r="I22" s="61" t="str">
        <f t="shared" si="5"/>
        <v>Y</v>
      </c>
      <c r="J22" s="61" t="str">
        <f t="shared" si="6"/>
        <v>0</v>
      </c>
      <c r="K22" s="104">
        <f t="shared" si="7"/>
        <v>80</v>
      </c>
      <c r="L22" s="61" t="str">
        <f t="shared" si="0"/>
        <v>Y</v>
      </c>
      <c r="M22" s="132" t="str">
        <f t="shared" si="1"/>
        <v>3</v>
      </c>
      <c r="N22" s="61">
        <f t="shared" si="8"/>
        <v>80</v>
      </c>
      <c r="O22" s="61" t="str">
        <f t="shared" si="2"/>
        <v>Y</v>
      </c>
      <c r="P22" s="61" t="str">
        <f t="shared" si="3"/>
        <v>3</v>
      </c>
    </row>
    <row r="23" spans="1:16" ht="17.25" thickTop="1" thickBot="1">
      <c r="A23" s="125">
        <v>12</v>
      </c>
      <c r="B23" s="143" t="s">
        <v>249</v>
      </c>
      <c r="C23" s="146" t="s">
        <v>298</v>
      </c>
      <c r="D23" s="133">
        <v>15</v>
      </c>
      <c r="E23" s="133">
        <v>12</v>
      </c>
      <c r="F23" s="133">
        <v>16</v>
      </c>
      <c r="G23" s="61"/>
      <c r="H23" s="104">
        <f t="shared" si="4"/>
        <v>75</v>
      </c>
      <c r="I23" s="61" t="str">
        <f t="shared" si="5"/>
        <v>Y</v>
      </c>
      <c r="J23" s="61" t="str">
        <f t="shared" si="6"/>
        <v>2</v>
      </c>
      <c r="K23" s="104">
        <f t="shared" si="7"/>
        <v>60</v>
      </c>
      <c r="L23" s="61" t="str">
        <f t="shared" si="0"/>
        <v>Y</v>
      </c>
      <c r="M23" s="132" t="str">
        <f t="shared" si="1"/>
        <v>1</v>
      </c>
      <c r="N23" s="61">
        <f t="shared" si="8"/>
        <v>80</v>
      </c>
      <c r="O23" s="61" t="str">
        <f t="shared" si="2"/>
        <v>Y</v>
      </c>
      <c r="P23" s="61" t="str">
        <f t="shared" si="3"/>
        <v>3</v>
      </c>
    </row>
    <row r="24" spans="1:16" ht="17.25" thickTop="1" thickBot="1">
      <c r="A24" s="125">
        <v>13</v>
      </c>
      <c r="B24" s="143" t="s">
        <v>250</v>
      </c>
      <c r="C24" s="146" t="s">
        <v>299</v>
      </c>
      <c r="D24" s="133">
        <v>15</v>
      </c>
      <c r="E24" s="133">
        <v>12</v>
      </c>
      <c r="F24" s="130">
        <v>0</v>
      </c>
      <c r="G24" s="61"/>
      <c r="H24" s="104">
        <f t="shared" si="4"/>
        <v>75</v>
      </c>
      <c r="I24" s="61" t="str">
        <f t="shared" si="5"/>
        <v>Y</v>
      </c>
      <c r="J24" s="61" t="str">
        <f t="shared" si="6"/>
        <v>2</v>
      </c>
      <c r="K24" s="104">
        <f t="shared" si="7"/>
        <v>60</v>
      </c>
      <c r="L24" s="61" t="str">
        <f t="shared" si="0"/>
        <v>Y</v>
      </c>
      <c r="M24" s="132" t="str">
        <f t="shared" si="1"/>
        <v>1</v>
      </c>
      <c r="N24" s="61">
        <f t="shared" si="8"/>
        <v>0</v>
      </c>
      <c r="O24" s="61" t="str">
        <f t="shared" si="2"/>
        <v>N</v>
      </c>
      <c r="P24" s="61" t="str">
        <f t="shared" si="3"/>
        <v>0</v>
      </c>
    </row>
    <row r="25" spans="1:16" ht="17.25" thickTop="1" thickBot="1">
      <c r="A25" s="125">
        <v>14</v>
      </c>
      <c r="B25" s="143" t="s">
        <v>251</v>
      </c>
      <c r="C25" s="146" t="s">
        <v>300</v>
      </c>
      <c r="D25" s="133">
        <v>16</v>
      </c>
      <c r="E25" s="133">
        <v>12</v>
      </c>
      <c r="F25" s="133">
        <v>20</v>
      </c>
      <c r="G25" s="61"/>
      <c r="H25" s="104">
        <f t="shared" si="4"/>
        <v>80</v>
      </c>
      <c r="I25" s="61" t="str">
        <f t="shared" si="5"/>
        <v>Y</v>
      </c>
      <c r="J25" s="61" t="str">
        <f t="shared" si="6"/>
        <v>3</v>
      </c>
      <c r="K25" s="104">
        <f t="shared" si="7"/>
        <v>60</v>
      </c>
      <c r="L25" s="61" t="str">
        <f t="shared" si="0"/>
        <v>Y</v>
      </c>
      <c r="M25" s="132" t="str">
        <f t="shared" si="1"/>
        <v>1</v>
      </c>
      <c r="N25" s="61">
        <f t="shared" si="8"/>
        <v>100</v>
      </c>
      <c r="O25" s="61" t="str">
        <f t="shared" si="2"/>
        <v>Y</v>
      </c>
      <c r="P25" s="61" t="str">
        <f t="shared" si="3"/>
        <v>3</v>
      </c>
    </row>
    <row r="26" spans="1:16" ht="17.25" thickTop="1" thickBot="1">
      <c r="A26" s="125">
        <v>15</v>
      </c>
      <c r="B26" s="143" t="s">
        <v>252</v>
      </c>
      <c r="C26" s="146" t="s">
        <v>301</v>
      </c>
      <c r="D26" s="133">
        <v>6</v>
      </c>
      <c r="E26" s="133">
        <v>9</v>
      </c>
      <c r="F26" s="133">
        <v>20</v>
      </c>
      <c r="G26" s="61"/>
      <c r="H26" s="104">
        <f t="shared" si="4"/>
        <v>30</v>
      </c>
      <c r="I26" s="61" t="str">
        <f t="shared" si="5"/>
        <v>Y</v>
      </c>
      <c r="J26" s="61" t="str">
        <f t="shared" si="6"/>
        <v>0</v>
      </c>
      <c r="K26" s="104">
        <f t="shared" si="7"/>
        <v>45</v>
      </c>
      <c r="L26" s="61" t="str">
        <f t="shared" si="0"/>
        <v>Y</v>
      </c>
      <c r="M26" s="132" t="str">
        <f t="shared" si="1"/>
        <v>0</v>
      </c>
      <c r="N26" s="61">
        <f t="shared" si="8"/>
        <v>100</v>
      </c>
      <c r="O26" s="61" t="str">
        <f t="shared" si="2"/>
        <v>Y</v>
      </c>
      <c r="P26" s="61" t="str">
        <f t="shared" si="3"/>
        <v>3</v>
      </c>
    </row>
    <row r="27" spans="1:16" ht="17.25" thickTop="1" thickBot="1">
      <c r="A27" s="125">
        <v>16</v>
      </c>
      <c r="B27" s="143" t="s">
        <v>253</v>
      </c>
      <c r="C27" s="146" t="s">
        <v>302</v>
      </c>
      <c r="D27" s="133">
        <v>19</v>
      </c>
      <c r="E27" s="133">
        <v>17</v>
      </c>
      <c r="F27" s="133">
        <v>20</v>
      </c>
      <c r="G27" s="61"/>
      <c r="H27" s="104">
        <f t="shared" si="4"/>
        <v>95</v>
      </c>
      <c r="I27" s="61" t="str">
        <f t="shared" si="5"/>
        <v>Y</v>
      </c>
      <c r="J27" s="61" t="str">
        <f t="shared" si="6"/>
        <v>3</v>
      </c>
      <c r="K27" s="104">
        <f t="shared" si="7"/>
        <v>85</v>
      </c>
      <c r="L27" s="61" t="str">
        <f t="shared" si="0"/>
        <v>Y</v>
      </c>
      <c r="M27" s="132" t="str">
        <f t="shared" si="1"/>
        <v>3</v>
      </c>
      <c r="N27" s="61">
        <f t="shared" si="8"/>
        <v>100</v>
      </c>
      <c r="O27" s="61" t="str">
        <f t="shared" si="2"/>
        <v>Y</v>
      </c>
      <c r="P27" s="61" t="str">
        <f t="shared" si="3"/>
        <v>3</v>
      </c>
    </row>
    <row r="28" spans="1:16" ht="17.25" thickTop="1" thickBot="1">
      <c r="A28" s="125">
        <v>17</v>
      </c>
      <c r="B28" s="143" t="s">
        <v>254</v>
      </c>
      <c r="C28" s="146" t="s">
        <v>303</v>
      </c>
      <c r="D28" s="133">
        <v>12</v>
      </c>
      <c r="E28" s="133">
        <v>12</v>
      </c>
      <c r="F28" s="133">
        <v>15</v>
      </c>
      <c r="G28" s="61"/>
      <c r="H28" s="104">
        <f t="shared" si="4"/>
        <v>60</v>
      </c>
      <c r="I28" s="61" t="str">
        <f t="shared" si="5"/>
        <v>Y</v>
      </c>
      <c r="J28" s="61" t="str">
        <f t="shared" si="6"/>
        <v>1</v>
      </c>
      <c r="K28" s="104">
        <f t="shared" si="7"/>
        <v>60</v>
      </c>
      <c r="L28" s="61" t="str">
        <f t="shared" si="0"/>
        <v>Y</v>
      </c>
      <c r="M28" s="132" t="str">
        <f t="shared" si="1"/>
        <v>1</v>
      </c>
      <c r="N28" s="61">
        <f t="shared" si="8"/>
        <v>75</v>
      </c>
      <c r="O28" s="61" t="str">
        <f t="shared" si="2"/>
        <v>Y</v>
      </c>
      <c r="P28" s="61" t="str">
        <f t="shared" si="3"/>
        <v>2</v>
      </c>
    </row>
    <row r="29" spans="1:16" ht="17.25" thickTop="1" thickBot="1">
      <c r="A29" s="125">
        <v>18</v>
      </c>
      <c r="B29" s="143" t="s">
        <v>255</v>
      </c>
      <c r="C29" s="146" t="s">
        <v>304</v>
      </c>
      <c r="D29" s="133">
        <v>20</v>
      </c>
      <c r="E29" s="133">
        <v>19</v>
      </c>
      <c r="F29" s="130">
        <v>19</v>
      </c>
      <c r="G29" s="61"/>
      <c r="H29" s="104">
        <f t="shared" si="4"/>
        <v>100</v>
      </c>
      <c r="I29" s="61" t="str">
        <f t="shared" si="5"/>
        <v>Y</v>
      </c>
      <c r="J29" s="61" t="str">
        <f t="shared" si="6"/>
        <v>3</v>
      </c>
      <c r="K29" s="104">
        <f t="shared" si="7"/>
        <v>95</v>
      </c>
      <c r="L29" s="61" t="str">
        <f t="shared" si="0"/>
        <v>Y</v>
      </c>
      <c r="M29" s="132" t="str">
        <f t="shared" si="1"/>
        <v>3</v>
      </c>
      <c r="N29" s="61">
        <f t="shared" si="8"/>
        <v>95</v>
      </c>
      <c r="O29" s="61" t="str">
        <f t="shared" si="2"/>
        <v>Y</v>
      </c>
      <c r="P29" s="61" t="str">
        <f t="shared" si="3"/>
        <v>3</v>
      </c>
    </row>
    <row r="30" spans="1:16" ht="17.25" thickTop="1" thickBot="1">
      <c r="A30" s="125">
        <v>19</v>
      </c>
      <c r="B30" s="143" t="s">
        <v>256</v>
      </c>
      <c r="C30" s="147" t="s">
        <v>305</v>
      </c>
      <c r="D30" s="133">
        <v>15</v>
      </c>
      <c r="E30" s="133">
        <v>10</v>
      </c>
      <c r="F30" s="133">
        <v>20</v>
      </c>
      <c r="G30" s="61"/>
      <c r="H30" s="104">
        <f t="shared" si="4"/>
        <v>75</v>
      </c>
      <c r="I30" s="61" t="str">
        <f t="shared" si="5"/>
        <v>Y</v>
      </c>
      <c r="J30" s="61" t="str">
        <f t="shared" si="6"/>
        <v>2</v>
      </c>
      <c r="K30" s="104">
        <f t="shared" si="7"/>
        <v>50</v>
      </c>
      <c r="L30" s="61" t="str">
        <f t="shared" si="0"/>
        <v>Y</v>
      </c>
      <c r="M30" s="132" t="str">
        <f t="shared" si="1"/>
        <v>1</v>
      </c>
      <c r="N30" s="61">
        <f t="shared" si="8"/>
        <v>100</v>
      </c>
      <c r="O30" s="61" t="str">
        <f t="shared" si="2"/>
        <v>Y</v>
      </c>
      <c r="P30" s="61" t="str">
        <f t="shared" si="3"/>
        <v>3</v>
      </c>
    </row>
    <row r="31" spans="1:16" ht="17.25" thickTop="1" thickBot="1">
      <c r="A31" s="125">
        <v>20</v>
      </c>
      <c r="B31" s="143" t="s">
        <v>257</v>
      </c>
      <c r="C31" s="147" t="s">
        <v>306</v>
      </c>
      <c r="D31" s="133">
        <v>10</v>
      </c>
      <c r="E31" s="133">
        <v>6</v>
      </c>
      <c r="F31" s="133">
        <v>14</v>
      </c>
      <c r="G31" s="61"/>
      <c r="H31" s="104">
        <f t="shared" si="4"/>
        <v>50</v>
      </c>
      <c r="I31" s="61" t="str">
        <f t="shared" si="5"/>
        <v>Y</v>
      </c>
      <c r="J31" s="61" t="str">
        <f t="shared" si="6"/>
        <v>1</v>
      </c>
      <c r="K31" s="104">
        <f t="shared" si="7"/>
        <v>30</v>
      </c>
      <c r="L31" s="61" t="str">
        <f t="shared" si="0"/>
        <v>N</v>
      </c>
      <c r="M31" s="132" t="str">
        <f t="shared" si="1"/>
        <v>0</v>
      </c>
      <c r="N31" s="61">
        <f t="shared" si="8"/>
        <v>70</v>
      </c>
      <c r="O31" s="61" t="str">
        <f t="shared" si="2"/>
        <v>Y</v>
      </c>
      <c r="P31" s="61" t="str">
        <f t="shared" si="3"/>
        <v>2</v>
      </c>
    </row>
    <row r="32" spans="1:16" ht="17.25" thickTop="1" thickBot="1">
      <c r="A32" s="125">
        <v>21</v>
      </c>
      <c r="B32" s="143" t="s">
        <v>258</v>
      </c>
      <c r="C32" s="147" t="s">
        <v>307</v>
      </c>
      <c r="D32" s="133">
        <v>20</v>
      </c>
      <c r="E32" s="133">
        <v>20</v>
      </c>
      <c r="F32" s="133">
        <v>19</v>
      </c>
      <c r="G32" s="61"/>
      <c r="H32" s="104">
        <f t="shared" si="4"/>
        <v>100</v>
      </c>
      <c r="I32" s="61" t="str">
        <f t="shared" si="5"/>
        <v>Y</v>
      </c>
      <c r="J32" s="61" t="str">
        <f t="shared" si="6"/>
        <v>3</v>
      </c>
      <c r="K32" s="104">
        <f t="shared" si="7"/>
        <v>100</v>
      </c>
      <c r="L32" s="61" t="str">
        <f t="shared" si="0"/>
        <v>Y</v>
      </c>
      <c r="M32" s="132" t="str">
        <f t="shared" si="1"/>
        <v>3</v>
      </c>
      <c r="N32" s="61">
        <f t="shared" si="8"/>
        <v>95</v>
      </c>
      <c r="O32" s="61" t="str">
        <f t="shared" si="2"/>
        <v>Y</v>
      </c>
      <c r="P32" s="61" t="str">
        <f t="shared" si="3"/>
        <v>3</v>
      </c>
    </row>
    <row r="33" spans="1:16" ht="17.25" thickTop="1" thickBot="1">
      <c r="A33" s="125">
        <v>22</v>
      </c>
      <c r="B33" s="143" t="s">
        <v>259</v>
      </c>
      <c r="C33" s="147" t="s">
        <v>308</v>
      </c>
      <c r="D33" s="133">
        <v>1</v>
      </c>
      <c r="E33" s="133">
        <v>6</v>
      </c>
      <c r="F33" s="130">
        <v>18</v>
      </c>
      <c r="G33" s="61"/>
      <c r="H33" s="104">
        <f t="shared" si="4"/>
        <v>5</v>
      </c>
      <c r="I33" s="61" t="str">
        <f t="shared" si="5"/>
        <v>N</v>
      </c>
      <c r="J33" s="61" t="str">
        <f t="shared" si="6"/>
        <v>0</v>
      </c>
      <c r="K33" s="104">
        <f t="shared" si="7"/>
        <v>30</v>
      </c>
      <c r="L33" s="61" t="str">
        <f t="shared" si="0"/>
        <v>N</v>
      </c>
      <c r="M33" s="132" t="str">
        <f t="shared" si="1"/>
        <v>0</v>
      </c>
      <c r="N33" s="61">
        <f t="shared" si="8"/>
        <v>90</v>
      </c>
      <c r="O33" s="61" t="str">
        <f t="shared" si="2"/>
        <v>Y</v>
      </c>
      <c r="P33" s="61" t="str">
        <f t="shared" si="3"/>
        <v>3</v>
      </c>
    </row>
    <row r="34" spans="1:16" ht="17.25" thickTop="1" thickBot="1">
      <c r="A34" s="125">
        <v>23</v>
      </c>
      <c r="B34" s="143" t="s">
        <v>260</v>
      </c>
      <c r="C34" s="147" t="s">
        <v>309</v>
      </c>
      <c r="D34" s="133">
        <v>6</v>
      </c>
      <c r="E34" s="133">
        <v>3</v>
      </c>
      <c r="F34" s="130">
        <v>18</v>
      </c>
      <c r="G34" s="61"/>
      <c r="H34" s="104">
        <f t="shared" si="4"/>
        <v>30</v>
      </c>
      <c r="I34" s="61" t="str">
        <f t="shared" si="5"/>
        <v>Y</v>
      </c>
      <c r="J34" s="61" t="str">
        <f t="shared" si="6"/>
        <v>0</v>
      </c>
      <c r="K34" s="104">
        <f t="shared" si="7"/>
        <v>15</v>
      </c>
      <c r="L34" s="61" t="str">
        <f t="shared" si="0"/>
        <v>N</v>
      </c>
      <c r="M34" s="132" t="str">
        <f t="shared" si="1"/>
        <v>0</v>
      </c>
      <c r="N34" s="61">
        <f t="shared" si="8"/>
        <v>90</v>
      </c>
      <c r="O34" s="61" t="str">
        <f t="shared" si="2"/>
        <v>Y</v>
      </c>
      <c r="P34" s="61" t="str">
        <f t="shared" si="3"/>
        <v>3</v>
      </c>
    </row>
    <row r="35" spans="1:16" ht="17.25" thickTop="1" thickBot="1">
      <c r="A35" s="125">
        <v>24</v>
      </c>
      <c r="B35" s="143" t="s">
        <v>261</v>
      </c>
      <c r="C35" s="147" t="s">
        <v>310</v>
      </c>
      <c r="D35" s="133">
        <v>10</v>
      </c>
      <c r="E35" s="133">
        <v>12</v>
      </c>
      <c r="F35" s="133">
        <v>14</v>
      </c>
      <c r="G35" s="61"/>
      <c r="H35" s="104">
        <f t="shared" si="4"/>
        <v>50</v>
      </c>
      <c r="I35" s="61" t="str">
        <f t="shared" si="5"/>
        <v>Y</v>
      </c>
      <c r="J35" s="61" t="str">
        <f t="shared" si="6"/>
        <v>1</v>
      </c>
      <c r="K35" s="104">
        <f t="shared" si="7"/>
        <v>60</v>
      </c>
      <c r="L35" s="61" t="str">
        <f t="shared" si="0"/>
        <v>Y</v>
      </c>
      <c r="M35" s="132" t="str">
        <f t="shared" si="1"/>
        <v>1</v>
      </c>
      <c r="N35" s="61">
        <f t="shared" si="8"/>
        <v>70</v>
      </c>
      <c r="O35" s="61" t="str">
        <f t="shared" si="2"/>
        <v>Y</v>
      </c>
      <c r="P35" s="61" t="str">
        <f t="shared" si="3"/>
        <v>2</v>
      </c>
    </row>
    <row r="36" spans="1:16" ht="17.25" thickTop="1" thickBot="1">
      <c r="A36" s="125">
        <v>25</v>
      </c>
      <c r="B36" s="143" t="s">
        <v>262</v>
      </c>
      <c r="C36" s="147" t="s">
        <v>310</v>
      </c>
      <c r="D36" s="133">
        <v>13</v>
      </c>
      <c r="E36" s="133">
        <v>6</v>
      </c>
      <c r="F36" s="133">
        <v>11</v>
      </c>
      <c r="G36" s="61"/>
      <c r="H36" s="104">
        <f t="shared" si="4"/>
        <v>65</v>
      </c>
      <c r="I36" s="61" t="str">
        <f t="shared" si="5"/>
        <v>Y</v>
      </c>
      <c r="J36" s="61" t="str">
        <f t="shared" si="6"/>
        <v>2</v>
      </c>
      <c r="K36" s="104">
        <f t="shared" si="7"/>
        <v>30</v>
      </c>
      <c r="L36" s="61" t="str">
        <f t="shared" si="0"/>
        <v>N</v>
      </c>
      <c r="M36" s="132" t="str">
        <f t="shared" si="1"/>
        <v>0</v>
      </c>
      <c r="N36" s="61">
        <f t="shared" si="8"/>
        <v>55</v>
      </c>
      <c r="O36" s="61" t="str">
        <f t="shared" si="2"/>
        <v>Y</v>
      </c>
      <c r="P36" s="61" t="str">
        <f t="shared" si="3"/>
        <v>1</v>
      </c>
    </row>
    <row r="37" spans="1:16" ht="17.25" thickTop="1" thickBot="1">
      <c r="A37" s="125">
        <v>26</v>
      </c>
      <c r="B37" s="143" t="s">
        <v>263</v>
      </c>
      <c r="C37" s="146" t="s">
        <v>311</v>
      </c>
      <c r="D37" s="133">
        <v>11</v>
      </c>
      <c r="E37" s="133">
        <v>13</v>
      </c>
      <c r="F37" s="133">
        <v>11</v>
      </c>
      <c r="G37" s="61"/>
      <c r="H37" s="104">
        <f t="shared" si="4"/>
        <v>55</v>
      </c>
      <c r="I37" s="61" t="str">
        <f t="shared" si="5"/>
        <v>Y</v>
      </c>
      <c r="J37" s="61" t="str">
        <f t="shared" si="6"/>
        <v>1</v>
      </c>
      <c r="K37" s="104">
        <f t="shared" si="7"/>
        <v>65</v>
      </c>
      <c r="L37" s="61" t="str">
        <f t="shared" si="0"/>
        <v>Y</v>
      </c>
      <c r="M37" s="132" t="str">
        <f t="shared" si="1"/>
        <v>2</v>
      </c>
      <c r="N37" s="61">
        <f t="shared" si="8"/>
        <v>55</v>
      </c>
      <c r="O37" s="61" t="str">
        <f t="shared" si="2"/>
        <v>Y</v>
      </c>
      <c r="P37" s="61" t="str">
        <f t="shared" si="3"/>
        <v>1</v>
      </c>
    </row>
    <row r="38" spans="1:16" ht="17.25" thickTop="1" thickBot="1">
      <c r="A38" s="125">
        <v>27</v>
      </c>
      <c r="B38" s="143" t="s">
        <v>264</v>
      </c>
      <c r="C38" s="146" t="s">
        <v>312</v>
      </c>
      <c r="D38" s="133">
        <v>12</v>
      </c>
      <c r="E38" s="133">
        <v>12</v>
      </c>
      <c r="F38" s="133">
        <v>18</v>
      </c>
      <c r="G38" s="61"/>
      <c r="H38" s="104">
        <f t="shared" si="4"/>
        <v>60</v>
      </c>
      <c r="I38" s="61" t="str">
        <f t="shared" si="5"/>
        <v>Y</v>
      </c>
      <c r="J38" s="61" t="str">
        <f t="shared" si="6"/>
        <v>1</v>
      </c>
      <c r="K38" s="104">
        <f t="shared" si="7"/>
        <v>60</v>
      </c>
      <c r="L38" s="61" t="str">
        <f t="shared" si="0"/>
        <v>Y</v>
      </c>
      <c r="M38" s="132" t="str">
        <f t="shared" si="1"/>
        <v>1</v>
      </c>
      <c r="N38" s="61">
        <f t="shared" si="8"/>
        <v>90</v>
      </c>
      <c r="O38" s="61" t="str">
        <f t="shared" si="2"/>
        <v>Y</v>
      </c>
      <c r="P38" s="61" t="str">
        <f t="shared" si="3"/>
        <v>3</v>
      </c>
    </row>
    <row r="39" spans="1:16" ht="17.25" thickTop="1" thickBot="1">
      <c r="A39" s="125">
        <v>28</v>
      </c>
      <c r="B39" s="143" t="s">
        <v>265</v>
      </c>
      <c r="C39" s="146" t="s">
        <v>313</v>
      </c>
      <c r="D39" s="133">
        <v>13</v>
      </c>
      <c r="E39" s="133">
        <v>9</v>
      </c>
      <c r="F39" s="130">
        <v>11</v>
      </c>
      <c r="G39" s="61"/>
      <c r="H39" s="104">
        <f t="shared" si="4"/>
        <v>65</v>
      </c>
      <c r="I39" s="61" t="str">
        <f t="shared" si="5"/>
        <v>Y</v>
      </c>
      <c r="J39" s="61" t="str">
        <f t="shared" si="6"/>
        <v>2</v>
      </c>
      <c r="K39" s="104">
        <f t="shared" si="7"/>
        <v>45</v>
      </c>
      <c r="L39" s="61" t="str">
        <f t="shared" si="0"/>
        <v>Y</v>
      </c>
      <c r="M39" s="132" t="str">
        <f t="shared" si="1"/>
        <v>0</v>
      </c>
      <c r="N39" s="61">
        <f t="shared" si="8"/>
        <v>55</v>
      </c>
      <c r="O39" s="61" t="str">
        <f t="shared" si="2"/>
        <v>Y</v>
      </c>
      <c r="P39" s="61" t="str">
        <f t="shared" si="3"/>
        <v>1</v>
      </c>
    </row>
    <row r="40" spans="1:16" ht="17.25" thickTop="1" thickBot="1">
      <c r="A40" s="125">
        <v>29</v>
      </c>
      <c r="B40" s="143" t="s">
        <v>266</v>
      </c>
      <c r="C40" s="146" t="s">
        <v>314</v>
      </c>
      <c r="D40" s="133">
        <v>17</v>
      </c>
      <c r="E40" s="133">
        <v>2</v>
      </c>
      <c r="F40" s="133">
        <v>10</v>
      </c>
      <c r="G40" s="61"/>
      <c r="H40" s="104">
        <f t="shared" si="4"/>
        <v>85</v>
      </c>
      <c r="I40" s="61" t="str">
        <f t="shared" si="5"/>
        <v>Y</v>
      </c>
      <c r="J40" s="61" t="str">
        <f t="shared" si="6"/>
        <v>3</v>
      </c>
      <c r="K40" s="104">
        <f t="shared" si="7"/>
        <v>10</v>
      </c>
      <c r="L40" s="61" t="str">
        <f t="shared" si="0"/>
        <v>N</v>
      </c>
      <c r="M40" s="132" t="str">
        <f t="shared" si="1"/>
        <v>0</v>
      </c>
      <c r="N40" s="61">
        <f t="shared" si="8"/>
        <v>50</v>
      </c>
      <c r="O40" s="61" t="str">
        <f t="shared" si="2"/>
        <v>Y</v>
      </c>
      <c r="P40" s="61" t="str">
        <f t="shared" si="3"/>
        <v>1</v>
      </c>
    </row>
    <row r="41" spans="1:16" ht="17.25" thickTop="1" thickBot="1">
      <c r="A41" s="125">
        <v>30</v>
      </c>
      <c r="B41" s="143" t="s">
        <v>267</v>
      </c>
      <c r="C41" s="146" t="s">
        <v>315</v>
      </c>
      <c r="D41" s="133">
        <v>19</v>
      </c>
      <c r="E41" s="133">
        <v>19</v>
      </c>
      <c r="F41" s="133">
        <v>20</v>
      </c>
      <c r="G41" s="61"/>
      <c r="H41" s="104">
        <f t="shared" si="4"/>
        <v>95</v>
      </c>
      <c r="I41" s="61" t="str">
        <f t="shared" si="5"/>
        <v>Y</v>
      </c>
      <c r="J41" s="61" t="str">
        <f t="shared" si="6"/>
        <v>3</v>
      </c>
      <c r="K41" s="104">
        <f t="shared" si="7"/>
        <v>95</v>
      </c>
      <c r="L41" s="61" t="str">
        <f t="shared" si="0"/>
        <v>Y</v>
      </c>
      <c r="M41" s="132" t="str">
        <f t="shared" si="1"/>
        <v>3</v>
      </c>
      <c r="N41" s="61">
        <f t="shared" si="8"/>
        <v>100</v>
      </c>
      <c r="O41" s="61" t="str">
        <f t="shared" si="2"/>
        <v>Y</v>
      </c>
      <c r="P41" s="61" t="str">
        <f t="shared" si="3"/>
        <v>3</v>
      </c>
    </row>
    <row r="42" spans="1:16" ht="17.25" thickTop="1" thickBot="1">
      <c r="A42" s="125">
        <v>31</v>
      </c>
      <c r="B42" s="143" t="s">
        <v>268</v>
      </c>
      <c r="C42" s="146" t="s">
        <v>316</v>
      </c>
      <c r="D42" s="133">
        <v>20</v>
      </c>
      <c r="E42" s="133">
        <v>19</v>
      </c>
      <c r="F42" s="133">
        <v>0</v>
      </c>
      <c r="G42" s="61"/>
      <c r="H42" s="104">
        <f t="shared" si="4"/>
        <v>100</v>
      </c>
      <c r="I42" s="61" t="str">
        <f t="shared" si="5"/>
        <v>Y</v>
      </c>
      <c r="J42" s="61" t="str">
        <f t="shared" si="6"/>
        <v>3</v>
      </c>
      <c r="K42" s="104">
        <f t="shared" si="7"/>
        <v>95</v>
      </c>
      <c r="L42" s="61" t="str">
        <f t="shared" si="0"/>
        <v>Y</v>
      </c>
      <c r="M42" s="132" t="str">
        <f t="shared" si="1"/>
        <v>3</v>
      </c>
      <c r="N42" s="61">
        <f t="shared" si="8"/>
        <v>0</v>
      </c>
      <c r="O42" s="61" t="str">
        <f t="shared" si="2"/>
        <v>N</v>
      </c>
      <c r="P42" s="61" t="str">
        <f t="shared" si="3"/>
        <v>0</v>
      </c>
    </row>
    <row r="43" spans="1:16" ht="17.25" thickTop="1" thickBot="1">
      <c r="A43" s="125">
        <v>32</v>
      </c>
      <c r="B43" s="143" t="s">
        <v>269</v>
      </c>
      <c r="C43" s="146" t="s">
        <v>317</v>
      </c>
      <c r="D43" s="133">
        <v>18</v>
      </c>
      <c r="E43" s="133">
        <v>15</v>
      </c>
      <c r="F43" s="133">
        <v>4</v>
      </c>
      <c r="G43" s="61"/>
      <c r="H43" s="104">
        <f t="shared" si="4"/>
        <v>90</v>
      </c>
      <c r="I43" s="61" t="str">
        <f t="shared" si="5"/>
        <v>Y</v>
      </c>
      <c r="J43" s="61" t="str">
        <f t="shared" si="6"/>
        <v>3</v>
      </c>
      <c r="K43" s="104">
        <f t="shared" si="7"/>
        <v>75</v>
      </c>
      <c r="L43" s="61" t="str">
        <f t="shared" si="0"/>
        <v>Y</v>
      </c>
      <c r="M43" s="132" t="str">
        <f t="shared" si="1"/>
        <v>2</v>
      </c>
      <c r="N43" s="61">
        <f t="shared" si="8"/>
        <v>20</v>
      </c>
      <c r="O43" s="61" t="str">
        <f t="shared" si="2"/>
        <v>N</v>
      </c>
      <c r="P43" s="61" t="str">
        <f t="shared" si="3"/>
        <v>0</v>
      </c>
    </row>
    <row r="44" spans="1:16" ht="17.25" thickTop="1" thickBot="1">
      <c r="A44" s="125">
        <v>33</v>
      </c>
      <c r="B44" s="143" t="s">
        <v>270</v>
      </c>
      <c r="C44" s="146" t="s">
        <v>318</v>
      </c>
      <c r="D44" s="133">
        <v>13</v>
      </c>
      <c r="E44" s="133">
        <v>9</v>
      </c>
      <c r="F44" s="133">
        <v>20</v>
      </c>
      <c r="G44" s="61"/>
      <c r="H44" s="104">
        <f t="shared" si="4"/>
        <v>65</v>
      </c>
      <c r="I44" s="61" t="str">
        <f t="shared" si="5"/>
        <v>Y</v>
      </c>
      <c r="J44" s="61" t="str">
        <f t="shared" si="6"/>
        <v>2</v>
      </c>
      <c r="K44" s="104">
        <f t="shared" si="7"/>
        <v>45</v>
      </c>
      <c r="L44" s="61" t="str">
        <f t="shared" si="0"/>
        <v>Y</v>
      </c>
      <c r="M44" s="132" t="str">
        <f t="shared" si="1"/>
        <v>0</v>
      </c>
      <c r="N44" s="61">
        <f t="shared" si="8"/>
        <v>100</v>
      </c>
      <c r="O44" s="61" t="str">
        <f t="shared" si="2"/>
        <v>Y</v>
      </c>
      <c r="P44" s="61" t="str">
        <f t="shared" si="3"/>
        <v>3</v>
      </c>
    </row>
    <row r="45" spans="1:16" ht="33" thickTop="1" thickBot="1">
      <c r="A45" s="125">
        <v>34</v>
      </c>
      <c r="B45" s="143" t="s">
        <v>271</v>
      </c>
      <c r="C45" s="146" t="s">
        <v>319</v>
      </c>
      <c r="D45" s="133">
        <v>12</v>
      </c>
      <c r="E45" s="133">
        <v>6</v>
      </c>
      <c r="F45" s="133">
        <v>15</v>
      </c>
      <c r="G45" s="61"/>
      <c r="H45" s="104">
        <f t="shared" si="4"/>
        <v>60</v>
      </c>
      <c r="I45" s="61" t="str">
        <f t="shared" si="5"/>
        <v>Y</v>
      </c>
      <c r="J45" s="61" t="str">
        <f t="shared" si="6"/>
        <v>1</v>
      </c>
      <c r="K45" s="104">
        <f t="shared" si="7"/>
        <v>30</v>
      </c>
      <c r="L45" s="61" t="str">
        <f t="shared" si="0"/>
        <v>N</v>
      </c>
      <c r="M45" s="132" t="str">
        <f t="shared" si="1"/>
        <v>0</v>
      </c>
      <c r="N45" s="61">
        <f t="shared" si="8"/>
        <v>75</v>
      </c>
      <c r="O45" s="61" t="str">
        <f t="shared" si="2"/>
        <v>Y</v>
      </c>
      <c r="P45" s="61" t="str">
        <f t="shared" si="3"/>
        <v>2</v>
      </c>
    </row>
    <row r="46" spans="1:16" ht="17.25" thickTop="1" thickBot="1">
      <c r="A46" s="125">
        <v>35</v>
      </c>
      <c r="B46" s="143" t="s">
        <v>272</v>
      </c>
      <c r="C46" s="146" t="s">
        <v>320</v>
      </c>
      <c r="D46" s="133">
        <v>14</v>
      </c>
      <c r="E46" s="133">
        <v>15</v>
      </c>
      <c r="F46" s="133">
        <v>16</v>
      </c>
      <c r="G46" s="61"/>
      <c r="H46" s="104">
        <f t="shared" si="4"/>
        <v>70</v>
      </c>
      <c r="I46" s="61" t="str">
        <f t="shared" si="5"/>
        <v>Y</v>
      </c>
      <c r="J46" s="61" t="str">
        <f t="shared" si="6"/>
        <v>2</v>
      </c>
      <c r="K46" s="104">
        <f t="shared" si="7"/>
        <v>75</v>
      </c>
      <c r="L46" s="61" t="str">
        <f t="shared" si="0"/>
        <v>Y</v>
      </c>
      <c r="M46" s="132" t="str">
        <f t="shared" si="1"/>
        <v>2</v>
      </c>
      <c r="N46" s="61">
        <f t="shared" si="8"/>
        <v>80</v>
      </c>
      <c r="O46" s="61" t="str">
        <f t="shared" si="2"/>
        <v>Y</v>
      </c>
      <c r="P46" s="61" t="str">
        <f t="shared" si="3"/>
        <v>3</v>
      </c>
    </row>
    <row r="47" spans="1:16" ht="17.25" thickTop="1" thickBot="1">
      <c r="A47" s="125">
        <v>36</v>
      </c>
      <c r="B47" s="143" t="s">
        <v>273</v>
      </c>
      <c r="C47" s="146" t="s">
        <v>321</v>
      </c>
      <c r="D47" s="133">
        <v>15</v>
      </c>
      <c r="E47" s="133">
        <v>20</v>
      </c>
      <c r="F47" s="130">
        <v>20</v>
      </c>
      <c r="G47" s="61"/>
      <c r="H47" s="104">
        <f t="shared" si="4"/>
        <v>75</v>
      </c>
      <c r="I47" s="61" t="str">
        <f t="shared" si="5"/>
        <v>Y</v>
      </c>
      <c r="J47" s="61" t="str">
        <f t="shared" si="6"/>
        <v>2</v>
      </c>
      <c r="K47" s="104">
        <f t="shared" si="7"/>
        <v>100</v>
      </c>
      <c r="L47" s="61" t="str">
        <f t="shared" si="0"/>
        <v>Y</v>
      </c>
      <c r="M47" s="132" t="str">
        <f t="shared" si="1"/>
        <v>3</v>
      </c>
      <c r="N47" s="61">
        <f t="shared" si="8"/>
        <v>100</v>
      </c>
      <c r="O47" s="61" t="str">
        <f t="shared" si="2"/>
        <v>Y</v>
      </c>
      <c r="P47" s="61" t="str">
        <f t="shared" si="3"/>
        <v>3</v>
      </c>
    </row>
    <row r="48" spans="1:16" ht="17.25" thickTop="1" thickBot="1">
      <c r="A48" s="125">
        <v>37</v>
      </c>
      <c r="B48" s="143" t="s">
        <v>274</v>
      </c>
      <c r="C48" s="146" t="s">
        <v>322</v>
      </c>
      <c r="D48" s="133">
        <v>16</v>
      </c>
      <c r="E48" s="133">
        <v>7</v>
      </c>
      <c r="F48" s="133">
        <v>12</v>
      </c>
      <c r="G48" s="61"/>
      <c r="H48" s="104">
        <f t="shared" si="4"/>
        <v>80</v>
      </c>
      <c r="I48" s="61" t="str">
        <f t="shared" si="5"/>
        <v>Y</v>
      </c>
      <c r="J48" s="61" t="str">
        <f t="shared" si="6"/>
        <v>3</v>
      </c>
      <c r="K48" s="104">
        <f t="shared" si="7"/>
        <v>35</v>
      </c>
      <c r="L48" s="61" t="str">
        <f t="shared" si="0"/>
        <v>Y</v>
      </c>
      <c r="M48" s="132" t="str">
        <f t="shared" si="1"/>
        <v>0</v>
      </c>
      <c r="N48" s="61">
        <f t="shared" si="8"/>
        <v>60</v>
      </c>
      <c r="O48" s="61" t="str">
        <f t="shared" si="2"/>
        <v>Y</v>
      </c>
      <c r="P48" s="61" t="str">
        <f t="shared" si="3"/>
        <v>1</v>
      </c>
    </row>
    <row r="49" spans="1:16" ht="17.25" thickTop="1" thickBot="1">
      <c r="A49" s="125">
        <v>38</v>
      </c>
      <c r="B49" s="143" t="s">
        <v>275</v>
      </c>
      <c r="C49" s="146" t="s">
        <v>323</v>
      </c>
      <c r="D49" s="133">
        <v>10</v>
      </c>
      <c r="E49" s="133">
        <v>7</v>
      </c>
      <c r="F49" s="130">
        <v>14</v>
      </c>
      <c r="G49" s="61"/>
      <c r="H49" s="104">
        <f t="shared" si="4"/>
        <v>50</v>
      </c>
      <c r="I49" s="61" t="str">
        <f t="shared" si="5"/>
        <v>Y</v>
      </c>
      <c r="J49" s="61" t="str">
        <f t="shared" si="6"/>
        <v>1</v>
      </c>
      <c r="K49" s="104">
        <f t="shared" si="7"/>
        <v>35</v>
      </c>
      <c r="L49" s="61" t="str">
        <f t="shared" si="0"/>
        <v>Y</v>
      </c>
      <c r="M49" s="132" t="str">
        <f t="shared" si="1"/>
        <v>0</v>
      </c>
      <c r="N49" s="61">
        <f t="shared" si="8"/>
        <v>70</v>
      </c>
      <c r="O49" s="61" t="str">
        <f t="shared" si="2"/>
        <v>Y</v>
      </c>
      <c r="P49" s="61" t="str">
        <f t="shared" si="3"/>
        <v>2</v>
      </c>
    </row>
    <row r="50" spans="1:16" ht="17.25" thickTop="1" thickBot="1">
      <c r="A50" s="125">
        <v>39</v>
      </c>
      <c r="B50" s="143" t="s">
        <v>276</v>
      </c>
      <c r="C50" s="147" t="s">
        <v>324</v>
      </c>
      <c r="D50" s="133">
        <v>6</v>
      </c>
      <c r="E50" s="133">
        <v>12</v>
      </c>
      <c r="F50" s="133">
        <v>18</v>
      </c>
      <c r="G50" s="61"/>
      <c r="H50" s="104">
        <f t="shared" si="4"/>
        <v>30</v>
      </c>
      <c r="I50" s="61" t="str">
        <f t="shared" si="5"/>
        <v>Y</v>
      </c>
      <c r="J50" s="61" t="str">
        <f t="shared" si="6"/>
        <v>0</v>
      </c>
      <c r="K50" s="104">
        <f t="shared" si="7"/>
        <v>60</v>
      </c>
      <c r="L50" s="61" t="str">
        <f t="shared" si="0"/>
        <v>Y</v>
      </c>
      <c r="M50" s="132" t="str">
        <f t="shared" si="1"/>
        <v>1</v>
      </c>
      <c r="N50" s="61">
        <f t="shared" si="8"/>
        <v>90</v>
      </c>
      <c r="O50" s="61" t="str">
        <f t="shared" si="2"/>
        <v>Y</v>
      </c>
      <c r="P50" s="61" t="str">
        <f t="shared" si="3"/>
        <v>3</v>
      </c>
    </row>
    <row r="51" spans="1:16" ht="17.25" thickTop="1" thickBot="1">
      <c r="A51" s="125">
        <v>40</v>
      </c>
      <c r="B51" s="143" t="s">
        <v>277</v>
      </c>
      <c r="C51" s="147" t="s">
        <v>325</v>
      </c>
      <c r="D51" s="133">
        <v>13</v>
      </c>
      <c r="E51" s="133">
        <v>12</v>
      </c>
      <c r="F51" s="133">
        <v>20</v>
      </c>
      <c r="G51" s="108"/>
      <c r="H51" s="104">
        <f t="shared" si="4"/>
        <v>65</v>
      </c>
      <c r="I51" s="61" t="str">
        <f t="shared" si="5"/>
        <v>Y</v>
      </c>
      <c r="J51" s="61" t="str">
        <f t="shared" si="6"/>
        <v>2</v>
      </c>
      <c r="K51" s="104">
        <f t="shared" si="7"/>
        <v>60</v>
      </c>
      <c r="L51" s="61" t="str">
        <f t="shared" si="0"/>
        <v>Y</v>
      </c>
      <c r="M51" s="132" t="str">
        <f t="shared" si="1"/>
        <v>1</v>
      </c>
      <c r="N51" s="61">
        <f t="shared" si="8"/>
        <v>100</v>
      </c>
      <c r="O51" s="61" t="str">
        <f t="shared" si="2"/>
        <v>Y</v>
      </c>
      <c r="P51" s="61" t="str">
        <f t="shared" si="3"/>
        <v>3</v>
      </c>
    </row>
    <row r="52" spans="1:16" ht="17.25" thickTop="1" thickBot="1">
      <c r="A52" s="125">
        <v>41</v>
      </c>
      <c r="B52" s="143" t="s">
        <v>278</v>
      </c>
      <c r="C52" s="147" t="s">
        <v>326</v>
      </c>
      <c r="D52" s="133">
        <v>12</v>
      </c>
      <c r="E52" s="133">
        <v>10</v>
      </c>
      <c r="F52" s="133">
        <v>11</v>
      </c>
      <c r="G52" s="61"/>
      <c r="H52" s="104">
        <f t="shared" si="4"/>
        <v>60</v>
      </c>
      <c r="I52" s="61" t="str">
        <f t="shared" si="5"/>
        <v>Y</v>
      </c>
      <c r="J52" s="61" t="str">
        <f t="shared" si="6"/>
        <v>1</v>
      </c>
      <c r="K52" s="104">
        <f t="shared" si="7"/>
        <v>50</v>
      </c>
      <c r="L52" s="61" t="str">
        <f t="shared" si="0"/>
        <v>Y</v>
      </c>
      <c r="M52" s="132" t="str">
        <f t="shared" si="1"/>
        <v>1</v>
      </c>
      <c r="N52" s="61">
        <f t="shared" si="8"/>
        <v>55</v>
      </c>
      <c r="O52" s="61" t="str">
        <f t="shared" si="2"/>
        <v>Y</v>
      </c>
      <c r="P52" s="61" t="str">
        <f t="shared" si="3"/>
        <v>1</v>
      </c>
    </row>
    <row r="53" spans="1:16" ht="17.25" thickTop="1" thickBot="1">
      <c r="A53" s="125">
        <v>42</v>
      </c>
      <c r="B53" s="143" t="s">
        <v>279</v>
      </c>
      <c r="C53" s="147" t="s">
        <v>327</v>
      </c>
      <c r="D53" s="133">
        <v>16</v>
      </c>
      <c r="E53" s="133">
        <v>10</v>
      </c>
      <c r="F53" s="130">
        <v>15</v>
      </c>
      <c r="G53" s="61"/>
      <c r="H53" s="104">
        <f t="shared" si="4"/>
        <v>80</v>
      </c>
      <c r="I53" s="61" t="str">
        <f t="shared" si="5"/>
        <v>Y</v>
      </c>
      <c r="J53" s="61" t="str">
        <f t="shared" si="6"/>
        <v>3</v>
      </c>
      <c r="K53" s="104">
        <f t="shared" si="7"/>
        <v>50</v>
      </c>
      <c r="L53" s="61" t="str">
        <f t="shared" si="0"/>
        <v>Y</v>
      </c>
      <c r="M53" s="132" t="str">
        <f t="shared" si="1"/>
        <v>1</v>
      </c>
      <c r="N53" s="61">
        <f t="shared" si="8"/>
        <v>75</v>
      </c>
      <c r="O53" s="61" t="str">
        <f t="shared" si="2"/>
        <v>Y</v>
      </c>
      <c r="P53" s="61" t="str">
        <f t="shared" si="3"/>
        <v>2</v>
      </c>
    </row>
    <row r="54" spans="1:16" ht="17.25" thickTop="1" thickBot="1">
      <c r="A54" s="125">
        <v>43</v>
      </c>
      <c r="B54" s="143" t="s">
        <v>280</v>
      </c>
      <c r="C54" s="147" t="s">
        <v>328</v>
      </c>
      <c r="D54" s="133">
        <v>17</v>
      </c>
      <c r="E54" s="133">
        <v>11</v>
      </c>
      <c r="F54" s="133">
        <v>8</v>
      </c>
      <c r="G54" s="61"/>
      <c r="H54" s="104">
        <f t="shared" si="4"/>
        <v>85</v>
      </c>
      <c r="I54" s="61" t="str">
        <f t="shared" si="5"/>
        <v>Y</v>
      </c>
      <c r="J54" s="61" t="str">
        <f t="shared" si="6"/>
        <v>3</v>
      </c>
      <c r="K54" s="104">
        <f t="shared" si="7"/>
        <v>55</v>
      </c>
      <c r="L54" s="61" t="str">
        <f t="shared" si="0"/>
        <v>Y</v>
      </c>
      <c r="M54" s="132" t="str">
        <f t="shared" si="1"/>
        <v>1</v>
      </c>
      <c r="N54" s="61">
        <f t="shared" si="8"/>
        <v>40</v>
      </c>
      <c r="O54" s="61" t="str">
        <f t="shared" si="2"/>
        <v>Y</v>
      </c>
      <c r="P54" s="61" t="str">
        <f t="shared" si="3"/>
        <v>0</v>
      </c>
    </row>
    <row r="55" spans="1:16" ht="17.25" thickTop="1" thickBot="1">
      <c r="A55" s="125">
        <v>44</v>
      </c>
      <c r="B55" s="143" t="s">
        <v>281</v>
      </c>
      <c r="C55" s="147" t="s">
        <v>329</v>
      </c>
      <c r="D55" s="133">
        <v>10</v>
      </c>
      <c r="E55" s="133">
        <v>7</v>
      </c>
      <c r="F55" s="133">
        <v>14</v>
      </c>
      <c r="G55" s="61"/>
      <c r="H55" s="104">
        <f t="shared" si="4"/>
        <v>50</v>
      </c>
      <c r="I55" s="61" t="str">
        <f t="shared" si="5"/>
        <v>Y</v>
      </c>
      <c r="J55" s="61" t="str">
        <f t="shared" si="6"/>
        <v>1</v>
      </c>
      <c r="K55" s="104">
        <f t="shared" si="7"/>
        <v>35</v>
      </c>
      <c r="L55" s="61" t="str">
        <f t="shared" si="0"/>
        <v>Y</v>
      </c>
      <c r="M55" s="132" t="str">
        <f t="shared" si="1"/>
        <v>0</v>
      </c>
      <c r="N55" s="61">
        <f t="shared" si="8"/>
        <v>70</v>
      </c>
      <c r="O55" s="61" t="str">
        <f t="shared" si="2"/>
        <v>Y</v>
      </c>
      <c r="P55" s="61" t="str">
        <f t="shared" si="3"/>
        <v>2</v>
      </c>
    </row>
    <row r="56" spans="1:16" ht="17.25" thickTop="1" thickBot="1">
      <c r="A56" s="125">
        <v>45</v>
      </c>
      <c r="B56" s="143" t="s">
        <v>282</v>
      </c>
      <c r="C56" s="146" t="s">
        <v>330</v>
      </c>
      <c r="D56" s="133">
        <v>20</v>
      </c>
      <c r="E56" s="133">
        <v>14</v>
      </c>
      <c r="F56" s="133">
        <v>0</v>
      </c>
      <c r="G56" s="61"/>
      <c r="H56" s="104">
        <f t="shared" si="4"/>
        <v>100</v>
      </c>
      <c r="I56" s="61" t="str">
        <f t="shared" si="5"/>
        <v>Y</v>
      </c>
      <c r="J56" s="61" t="str">
        <f t="shared" si="6"/>
        <v>3</v>
      </c>
      <c r="K56" s="104">
        <f t="shared" si="7"/>
        <v>70</v>
      </c>
      <c r="L56" s="61" t="str">
        <f t="shared" si="0"/>
        <v>Y</v>
      </c>
      <c r="M56" s="132" t="str">
        <f t="shared" si="1"/>
        <v>2</v>
      </c>
      <c r="N56" s="61">
        <f t="shared" si="8"/>
        <v>0</v>
      </c>
      <c r="O56" s="61" t="str">
        <f t="shared" si="2"/>
        <v>N</v>
      </c>
      <c r="P56" s="61" t="str">
        <f t="shared" si="3"/>
        <v>0</v>
      </c>
    </row>
    <row r="57" spans="1:16" ht="17.25" thickTop="1" thickBot="1">
      <c r="A57" s="125">
        <v>46</v>
      </c>
      <c r="B57" s="143" t="s">
        <v>283</v>
      </c>
      <c r="C57" s="146" t="s">
        <v>331</v>
      </c>
      <c r="D57" s="133">
        <v>18</v>
      </c>
      <c r="E57" s="133">
        <v>17</v>
      </c>
      <c r="F57" s="130">
        <v>20</v>
      </c>
      <c r="G57" s="61"/>
      <c r="H57" s="104">
        <f t="shared" si="4"/>
        <v>90</v>
      </c>
      <c r="I57" s="61" t="str">
        <f t="shared" si="5"/>
        <v>Y</v>
      </c>
      <c r="J57" s="61" t="str">
        <f t="shared" si="6"/>
        <v>3</v>
      </c>
      <c r="K57" s="104">
        <f t="shared" si="7"/>
        <v>85</v>
      </c>
      <c r="L57" s="61" t="str">
        <f t="shared" si="0"/>
        <v>Y</v>
      </c>
      <c r="M57" s="132" t="str">
        <f t="shared" si="1"/>
        <v>3</v>
      </c>
      <c r="N57" s="61">
        <f t="shared" si="8"/>
        <v>100</v>
      </c>
      <c r="O57" s="61" t="str">
        <f t="shared" si="2"/>
        <v>Y</v>
      </c>
      <c r="P57" s="61" t="str">
        <f t="shared" si="3"/>
        <v>3</v>
      </c>
    </row>
    <row r="58" spans="1:16" ht="17.25" thickTop="1" thickBot="1">
      <c r="A58" s="125">
        <v>47</v>
      </c>
      <c r="B58" s="143" t="s">
        <v>284</v>
      </c>
      <c r="C58" s="146" t="s">
        <v>332</v>
      </c>
      <c r="D58" s="133">
        <v>20</v>
      </c>
      <c r="E58" s="133">
        <v>19</v>
      </c>
      <c r="F58" s="133">
        <v>0</v>
      </c>
      <c r="G58" s="61"/>
      <c r="H58" s="104">
        <f t="shared" si="4"/>
        <v>100</v>
      </c>
      <c r="I58" s="61" t="str">
        <f t="shared" si="5"/>
        <v>Y</v>
      </c>
      <c r="J58" s="61" t="str">
        <f t="shared" si="6"/>
        <v>3</v>
      </c>
      <c r="K58" s="104">
        <f t="shared" si="7"/>
        <v>95</v>
      </c>
      <c r="L58" s="61" t="str">
        <f t="shared" si="0"/>
        <v>Y</v>
      </c>
      <c r="M58" s="132" t="str">
        <f t="shared" si="1"/>
        <v>3</v>
      </c>
      <c r="N58" s="61">
        <f t="shared" si="8"/>
        <v>0</v>
      </c>
      <c r="O58" s="61" t="str">
        <f t="shared" si="2"/>
        <v>N</v>
      </c>
      <c r="P58" s="61" t="str">
        <f t="shared" si="3"/>
        <v>0</v>
      </c>
    </row>
    <row r="59" spans="1:16" ht="17.25" thickTop="1" thickBot="1">
      <c r="A59" s="125">
        <v>48</v>
      </c>
      <c r="B59" s="143" t="s">
        <v>285</v>
      </c>
      <c r="C59" s="146" t="s">
        <v>333</v>
      </c>
      <c r="D59" s="133">
        <v>20</v>
      </c>
      <c r="E59" s="133">
        <v>16</v>
      </c>
      <c r="F59" s="133">
        <v>20</v>
      </c>
      <c r="G59" s="61"/>
      <c r="H59" s="104">
        <f t="shared" si="4"/>
        <v>100</v>
      </c>
      <c r="I59" s="61" t="str">
        <f t="shared" si="5"/>
        <v>Y</v>
      </c>
      <c r="J59" s="61" t="str">
        <f t="shared" si="6"/>
        <v>3</v>
      </c>
      <c r="K59" s="104">
        <f t="shared" si="7"/>
        <v>80</v>
      </c>
      <c r="L59" s="61" t="str">
        <f t="shared" si="0"/>
        <v>Y</v>
      </c>
      <c r="M59" s="132" t="str">
        <f t="shared" si="1"/>
        <v>3</v>
      </c>
      <c r="N59" s="61">
        <f t="shared" si="8"/>
        <v>100</v>
      </c>
      <c r="O59" s="61" t="str">
        <f t="shared" si="2"/>
        <v>Y</v>
      </c>
      <c r="P59" s="61" t="str">
        <f t="shared" si="3"/>
        <v>3</v>
      </c>
    </row>
    <row r="60" spans="1:16" ht="17.25" thickTop="1" thickBot="1">
      <c r="A60" s="125">
        <v>49</v>
      </c>
      <c r="B60" s="143" t="s">
        <v>286</v>
      </c>
      <c r="C60" s="146" t="s">
        <v>334</v>
      </c>
      <c r="D60" s="133">
        <v>19</v>
      </c>
      <c r="E60" s="133">
        <v>20</v>
      </c>
      <c r="F60" s="133">
        <v>0</v>
      </c>
      <c r="G60" s="61"/>
      <c r="H60" s="104">
        <f t="shared" si="4"/>
        <v>95</v>
      </c>
      <c r="I60" s="61" t="str">
        <f t="shared" si="5"/>
        <v>Y</v>
      </c>
      <c r="J60" s="61" t="str">
        <f t="shared" si="6"/>
        <v>3</v>
      </c>
      <c r="K60" s="104">
        <f t="shared" si="7"/>
        <v>100</v>
      </c>
      <c r="L60" s="61" t="str">
        <f t="shared" si="0"/>
        <v>Y</v>
      </c>
      <c r="M60" s="132" t="str">
        <f t="shared" si="1"/>
        <v>3</v>
      </c>
      <c r="N60" s="61">
        <f t="shared" si="8"/>
        <v>0</v>
      </c>
      <c r="O60" s="61" t="str">
        <f t="shared" si="2"/>
        <v>N</v>
      </c>
      <c r="P60" s="61" t="str">
        <f t="shared" si="3"/>
        <v>0</v>
      </c>
    </row>
    <row r="61" spans="1:16" ht="17.25" thickTop="1" thickBot="1">
      <c r="A61" s="125">
        <v>50</v>
      </c>
      <c r="B61" s="143" t="s">
        <v>287</v>
      </c>
      <c r="C61" s="146" t="s">
        <v>335</v>
      </c>
      <c r="D61" s="106">
        <v>17</v>
      </c>
      <c r="E61" s="133">
        <v>15</v>
      </c>
      <c r="F61" s="133">
        <v>0</v>
      </c>
      <c r="G61" s="61"/>
      <c r="H61" s="104">
        <f t="shared" si="4"/>
        <v>85</v>
      </c>
      <c r="I61" s="61" t="str">
        <f t="shared" si="5"/>
        <v>Y</v>
      </c>
      <c r="J61" s="61" t="str">
        <f t="shared" si="6"/>
        <v>3</v>
      </c>
      <c r="K61" s="104">
        <f t="shared" si="7"/>
        <v>75</v>
      </c>
      <c r="L61" s="61" t="str">
        <f t="shared" si="0"/>
        <v>Y</v>
      </c>
      <c r="M61" s="132" t="str">
        <f t="shared" si="1"/>
        <v>2</v>
      </c>
      <c r="N61" s="61">
        <f t="shared" si="8"/>
        <v>0</v>
      </c>
      <c r="O61" s="61" t="str">
        <f t="shared" si="2"/>
        <v>N</v>
      </c>
      <c r="P61" s="61" t="str">
        <f t="shared" si="3"/>
        <v>0</v>
      </c>
    </row>
    <row r="62" spans="1:16" ht="17.25" thickTop="1" thickBot="1">
      <c r="A62" s="125">
        <v>51</v>
      </c>
      <c r="B62" s="143" t="s">
        <v>336</v>
      </c>
      <c r="C62" s="148" t="s">
        <v>337</v>
      </c>
      <c r="D62" s="107">
        <v>20</v>
      </c>
      <c r="E62" s="133">
        <v>13</v>
      </c>
      <c r="F62" s="133">
        <v>15</v>
      </c>
      <c r="G62" s="61"/>
      <c r="H62" s="104">
        <f t="shared" si="4"/>
        <v>100</v>
      </c>
      <c r="I62" s="61" t="str">
        <f t="shared" si="5"/>
        <v>Y</v>
      </c>
      <c r="J62" s="61" t="str">
        <f t="shared" si="6"/>
        <v>3</v>
      </c>
      <c r="K62" s="104">
        <f t="shared" si="7"/>
        <v>65</v>
      </c>
      <c r="L62" s="61" t="str">
        <f t="shared" si="0"/>
        <v>Y</v>
      </c>
      <c r="M62" s="132" t="str">
        <f t="shared" si="1"/>
        <v>2</v>
      </c>
      <c r="N62" s="61">
        <f t="shared" si="8"/>
        <v>75</v>
      </c>
      <c r="O62" s="61" t="str">
        <f t="shared" si="2"/>
        <v>Y</v>
      </c>
      <c r="P62" s="61" t="str">
        <f t="shared" si="3"/>
        <v>2</v>
      </c>
    </row>
    <row r="63" spans="1:16" ht="32.25" thickTop="1">
      <c r="A63" s="126"/>
      <c r="D63" s="127"/>
      <c r="E63" s="126"/>
      <c r="F63" s="126"/>
      <c r="G63" s="126"/>
      <c r="H63" s="128" t="s">
        <v>166</v>
      </c>
      <c r="I63" s="125">
        <f>COUNTIF(I12:I62,"Y")</f>
        <v>50</v>
      </c>
      <c r="J63" s="126"/>
      <c r="K63" s="128" t="s">
        <v>166</v>
      </c>
      <c r="L63" s="125">
        <f>COUNTIF(L12:L62,"Y")</f>
        <v>44</v>
      </c>
      <c r="M63" s="129"/>
      <c r="N63" s="128" t="s">
        <v>166</v>
      </c>
      <c r="O63" s="125">
        <f>COUNTIF(O12:O62,"Y")</f>
        <v>42</v>
      </c>
      <c r="P63" s="129"/>
    </row>
    <row r="64" spans="1:16" ht="47.25">
      <c r="A64" s="108"/>
      <c r="D64" s="109"/>
      <c r="E64" s="108"/>
      <c r="F64" s="108"/>
      <c r="G64" s="108"/>
      <c r="H64" s="110" t="s">
        <v>219</v>
      </c>
      <c r="I64" s="112">
        <f>I63/51*100</f>
        <v>98.039215686274503</v>
      </c>
      <c r="J64" s="108"/>
      <c r="K64" s="110" t="s">
        <v>219</v>
      </c>
      <c r="L64" s="113">
        <f>L63/51*100</f>
        <v>86.274509803921575</v>
      </c>
      <c r="M64" s="111"/>
      <c r="N64" s="110" t="s">
        <v>219</v>
      </c>
      <c r="O64" s="113">
        <f>O63/51*100</f>
        <v>82.35294117647058</v>
      </c>
      <c r="P64" s="111"/>
    </row>
    <row r="65" spans="1:16" ht="15.75">
      <c r="A65" s="62"/>
      <c r="D65" s="109"/>
      <c r="E65" s="62"/>
      <c r="F65" s="62"/>
      <c r="G65" s="62"/>
      <c r="H65" s="89"/>
      <c r="I65" s="89"/>
      <c r="J65" s="62"/>
      <c r="K65" s="89"/>
      <c r="L65" s="89"/>
      <c r="M65" s="89"/>
      <c r="N65" s="89"/>
      <c r="O65" s="89"/>
      <c r="P65" s="89"/>
    </row>
    <row r="66" spans="1:16" ht="15.75">
      <c r="A66" s="62"/>
      <c r="B66" s="62"/>
      <c r="C66" s="62"/>
      <c r="D66" s="109"/>
      <c r="E66" s="62"/>
      <c r="F66" s="62"/>
      <c r="G66" s="62"/>
      <c r="H66" s="168" t="s">
        <v>220</v>
      </c>
      <c r="I66" s="60" t="s">
        <v>221</v>
      </c>
      <c r="J66" s="60">
        <f>COUNTIF(J12:J62,"=3")</f>
        <v>23</v>
      </c>
      <c r="K66" s="114">
        <f>J66/I63*100</f>
        <v>46</v>
      </c>
      <c r="L66" s="60"/>
      <c r="M66" s="60">
        <f>COUNTIF(M12:M62,"=3")</f>
        <v>14</v>
      </c>
      <c r="N66" s="115">
        <f>M66/L63*100</f>
        <v>31.818181818181817</v>
      </c>
      <c r="O66" s="89"/>
      <c r="P66" s="60">
        <f>COUNTIF(P12:P62,"=3")</f>
        <v>26</v>
      </c>
    </row>
    <row r="67" spans="1:16" ht="63.75" customHeight="1">
      <c r="A67" s="62"/>
      <c r="B67" s="60" t="s">
        <v>222</v>
      </c>
      <c r="C67" s="105" t="s">
        <v>223</v>
      </c>
      <c r="D67" s="116" t="s">
        <v>23</v>
      </c>
      <c r="E67" s="60" t="s">
        <v>24</v>
      </c>
      <c r="F67" s="60" t="s">
        <v>25</v>
      </c>
      <c r="G67" s="62"/>
      <c r="H67" s="169"/>
      <c r="I67" s="60" t="s">
        <v>224</v>
      </c>
      <c r="J67" s="60">
        <f>COUNTIF(J12:J62,"=2")</f>
        <v>9</v>
      </c>
      <c r="K67" s="114">
        <f>J67/I63*100</f>
        <v>18</v>
      </c>
      <c r="L67" s="60"/>
      <c r="M67" s="60">
        <f>COUNTIF(M12:M62,"=2")</f>
        <v>6</v>
      </c>
      <c r="N67" s="115">
        <f>M67/L63*100</f>
        <v>13.636363636363635</v>
      </c>
      <c r="O67" s="89"/>
      <c r="P67" s="60">
        <f>COUNTIF(P12:P62,"=2")</f>
        <v>9</v>
      </c>
    </row>
    <row r="68" spans="1:16" ht="15.75">
      <c r="A68" s="62"/>
      <c r="B68" s="60"/>
      <c r="C68" s="105"/>
      <c r="D68" s="117">
        <f>I64</f>
        <v>98.039215686274503</v>
      </c>
      <c r="E68" s="118">
        <f>L64</f>
        <v>86.274509803921575</v>
      </c>
      <c r="F68" s="118">
        <f>O64</f>
        <v>82.35294117647058</v>
      </c>
      <c r="G68" s="62"/>
      <c r="H68" s="169"/>
      <c r="I68" s="60" t="s">
        <v>225</v>
      </c>
      <c r="J68" s="60">
        <f>COUNTIF(J12:J62,"=1")</f>
        <v>12</v>
      </c>
      <c r="K68" s="114">
        <f>J68/I63*100</f>
        <v>24</v>
      </c>
      <c r="L68" s="60"/>
      <c r="M68" s="60">
        <f>COUNTIF(M12:M62,"=1")</f>
        <v>16</v>
      </c>
      <c r="N68" s="115">
        <f>M68/L63*100</f>
        <v>36.363636363636367</v>
      </c>
      <c r="O68" s="89"/>
      <c r="P68" s="60">
        <f>COUNTIF(P12:P62,"=1")</f>
        <v>6</v>
      </c>
    </row>
    <row r="69" spans="1:16" ht="15.75">
      <c r="A69" s="62"/>
      <c r="B69" s="62"/>
      <c r="C69" s="62"/>
      <c r="D69" s="109"/>
      <c r="E69" s="62"/>
      <c r="F69" s="62"/>
      <c r="G69" s="62"/>
      <c r="H69" s="169"/>
      <c r="I69" s="60" t="s">
        <v>226</v>
      </c>
      <c r="J69" s="60">
        <f>COUNTIF(J12:J62,"=0")</f>
        <v>7</v>
      </c>
      <c r="K69" s="114">
        <f>J69/I63*100</f>
        <v>14.000000000000002</v>
      </c>
      <c r="L69" s="60"/>
      <c r="M69" s="60">
        <f>COUNTIF(M12:M62,"=0")</f>
        <v>15</v>
      </c>
      <c r="N69" s="115">
        <f>M69/L63*100</f>
        <v>34.090909090909086</v>
      </c>
      <c r="O69" s="89"/>
      <c r="P69" s="60">
        <f>COUNTIF(P12:P62,"=0")</f>
        <v>10</v>
      </c>
    </row>
    <row r="70" spans="1:16" ht="15.75">
      <c r="A70" s="62"/>
      <c r="B70" s="62"/>
      <c r="C70" s="62"/>
      <c r="D70" s="109"/>
      <c r="E70" s="62"/>
      <c r="F70" s="62"/>
      <c r="G70" s="62"/>
      <c r="H70" s="89"/>
      <c r="I70" s="89"/>
      <c r="J70" s="62"/>
      <c r="K70" s="89"/>
      <c r="L70" s="89"/>
      <c r="M70" s="89"/>
      <c r="N70" s="89"/>
      <c r="O70" s="89"/>
      <c r="P70" s="89"/>
    </row>
    <row r="71" spans="1:16" ht="15.75">
      <c r="A71" s="62"/>
      <c r="B71" s="62"/>
      <c r="C71" s="62"/>
      <c r="D71" s="109"/>
      <c r="E71" s="62"/>
      <c r="F71" s="62"/>
      <c r="G71" s="62"/>
      <c r="H71" s="89"/>
      <c r="I71" s="89"/>
      <c r="J71" s="62"/>
      <c r="K71" s="89"/>
      <c r="L71" s="89"/>
      <c r="M71" s="89"/>
      <c r="N71" s="89"/>
      <c r="O71" s="89"/>
      <c r="P71" s="89"/>
    </row>
    <row r="72" spans="1:16" ht="15.75">
      <c r="A72" s="62"/>
      <c r="B72" s="62"/>
      <c r="C72" s="62"/>
      <c r="D72" s="109"/>
      <c r="E72" s="62"/>
      <c r="F72" s="62"/>
      <c r="G72" s="62"/>
      <c r="H72" s="89"/>
      <c r="I72" s="89"/>
      <c r="J72" s="62"/>
      <c r="K72" s="89"/>
      <c r="L72" s="89"/>
      <c r="M72" s="89"/>
      <c r="N72" s="119" t="s">
        <v>168</v>
      </c>
      <c r="O72" s="89"/>
      <c r="P72" s="89"/>
    </row>
    <row r="73" spans="1:16" ht="15.75">
      <c r="A73" s="62"/>
      <c r="B73" s="62"/>
      <c r="C73" s="62"/>
      <c r="D73" s="109"/>
      <c r="E73" s="62"/>
      <c r="F73" s="62"/>
      <c r="G73" s="62"/>
      <c r="H73" s="89"/>
      <c r="I73" s="89"/>
      <c r="J73" s="62"/>
      <c r="K73" s="89"/>
      <c r="L73" s="89"/>
      <c r="M73" s="89"/>
      <c r="N73" s="119" t="s">
        <v>227</v>
      </c>
      <c r="O73" s="89"/>
      <c r="P73" s="89"/>
    </row>
    <row r="74" spans="1:16" ht="15.75">
      <c r="A74" s="62"/>
      <c r="B74" s="62"/>
      <c r="C74" s="62"/>
      <c r="D74" s="109"/>
      <c r="E74" s="62"/>
      <c r="F74" s="62"/>
      <c r="G74" s="62"/>
      <c r="H74" s="89"/>
      <c r="I74" s="89"/>
      <c r="J74" s="62"/>
      <c r="K74" s="89"/>
      <c r="L74" s="89"/>
      <c r="M74" s="89"/>
      <c r="N74" s="120" t="s">
        <v>228</v>
      </c>
      <c r="O74" s="89"/>
      <c r="P74" s="89"/>
    </row>
    <row r="75" spans="1:16" ht="15.75">
      <c r="A75" s="62"/>
      <c r="B75" s="62"/>
      <c r="C75" s="62"/>
      <c r="D75" s="109"/>
      <c r="E75" s="62"/>
      <c r="F75" s="62"/>
      <c r="G75" s="62"/>
      <c r="H75" s="89"/>
      <c r="I75" s="89"/>
      <c r="J75" s="62"/>
      <c r="K75" s="89"/>
      <c r="L75" s="89"/>
      <c r="M75" s="89"/>
      <c r="N75" s="89"/>
      <c r="O75" s="89"/>
      <c r="P75" s="89"/>
    </row>
    <row r="76" spans="1:16" ht="15.75">
      <c r="A76" s="62"/>
      <c r="B76" s="62"/>
      <c r="C76" s="62"/>
      <c r="D76" s="109"/>
      <c r="E76" s="62"/>
      <c r="F76" s="62"/>
      <c r="G76" s="62"/>
      <c r="H76" s="89"/>
      <c r="I76" s="89"/>
      <c r="J76" s="62"/>
      <c r="K76" s="89"/>
      <c r="L76" s="89"/>
      <c r="M76" s="89"/>
      <c r="N76" s="89"/>
      <c r="O76" s="89"/>
      <c r="P76" s="89"/>
    </row>
    <row r="77" spans="1:16" ht="15.75">
      <c r="A77" s="62"/>
      <c r="B77" s="62"/>
      <c r="C77" s="62"/>
      <c r="D77" s="109"/>
      <c r="E77" s="62"/>
      <c r="F77" s="62"/>
      <c r="G77" s="62"/>
      <c r="H77" s="89"/>
      <c r="I77" s="89"/>
      <c r="J77" s="62"/>
      <c r="K77" s="89"/>
      <c r="L77" s="89"/>
      <c r="M77" s="89"/>
      <c r="N77" s="89"/>
      <c r="O77" s="89"/>
      <c r="P77" s="89"/>
    </row>
    <row r="78" spans="1:16" ht="15.75">
      <c r="A78" s="62"/>
      <c r="B78" s="62"/>
      <c r="C78" s="62"/>
      <c r="D78" s="109"/>
      <c r="E78" s="62"/>
      <c r="F78" s="62"/>
      <c r="G78" s="62"/>
      <c r="H78" s="89"/>
      <c r="I78" s="89"/>
      <c r="J78" s="62"/>
      <c r="K78" s="89"/>
      <c r="L78" s="89"/>
      <c r="M78" s="89"/>
      <c r="N78" s="89"/>
      <c r="O78" s="89"/>
      <c r="P78" s="89"/>
    </row>
    <row r="79" spans="1:16" ht="15.75">
      <c r="A79" s="62"/>
      <c r="B79" s="62"/>
      <c r="C79" s="62"/>
      <c r="D79" s="109"/>
      <c r="E79" s="62"/>
      <c r="F79" s="62"/>
      <c r="G79" s="62"/>
      <c r="H79" s="89"/>
      <c r="I79" s="89"/>
      <c r="J79" s="62"/>
      <c r="K79" s="89"/>
      <c r="L79" s="89"/>
      <c r="M79" s="89"/>
      <c r="N79" s="89"/>
      <c r="O79" s="89"/>
      <c r="P79" s="89"/>
    </row>
    <row r="80" spans="1:16" ht="15.75">
      <c r="A80" s="62"/>
      <c r="B80" s="62"/>
      <c r="C80" s="62"/>
      <c r="D80" s="109"/>
      <c r="E80" s="62"/>
      <c r="F80" s="62"/>
      <c r="G80" s="62"/>
      <c r="H80" s="89"/>
      <c r="I80" s="89"/>
      <c r="J80" s="62"/>
      <c r="K80" s="89"/>
      <c r="L80" s="89"/>
      <c r="M80" s="89"/>
      <c r="N80" s="89"/>
      <c r="O80" s="89"/>
      <c r="P80" s="89"/>
    </row>
    <row r="81" spans="1:16" ht="15.75">
      <c r="A81" s="62"/>
      <c r="B81" s="62"/>
      <c r="C81" s="62"/>
      <c r="D81" s="109"/>
      <c r="E81" s="62"/>
      <c r="F81" s="62"/>
      <c r="G81" s="62"/>
      <c r="H81" s="89"/>
      <c r="I81" s="89"/>
      <c r="J81" s="62"/>
      <c r="K81" s="89"/>
      <c r="L81" s="89"/>
      <c r="M81" s="89"/>
      <c r="N81" s="89"/>
      <c r="O81" s="89"/>
      <c r="P81" s="89"/>
    </row>
    <row r="82" spans="1:16" ht="15.75">
      <c r="A82" s="62"/>
      <c r="B82" s="62"/>
      <c r="C82" s="62"/>
      <c r="D82" s="109"/>
      <c r="E82" s="62"/>
      <c r="F82" s="62"/>
      <c r="G82" s="62"/>
      <c r="H82" s="89"/>
      <c r="I82" s="89"/>
      <c r="J82" s="62"/>
      <c r="K82" s="89"/>
      <c r="L82" s="89"/>
      <c r="M82" s="89"/>
      <c r="N82" s="89"/>
      <c r="O82" s="89"/>
      <c r="P82" s="89"/>
    </row>
    <row r="83" spans="1:16" ht="15.75">
      <c r="A83" s="62"/>
      <c r="B83" s="62"/>
      <c r="C83" s="62"/>
      <c r="D83" s="109"/>
      <c r="E83" s="62"/>
      <c r="F83" s="62"/>
      <c r="G83" s="62"/>
      <c r="H83" s="89"/>
      <c r="I83" s="89"/>
      <c r="J83" s="62"/>
      <c r="K83" s="89"/>
      <c r="L83" s="89"/>
      <c r="M83" s="89"/>
      <c r="N83" s="89"/>
      <c r="O83" s="89"/>
      <c r="P83" s="89"/>
    </row>
    <row r="84" spans="1:16" ht="15.75">
      <c r="A84" s="62"/>
      <c r="B84" s="62"/>
      <c r="C84" s="62"/>
      <c r="D84" s="109"/>
      <c r="E84" s="62"/>
      <c r="F84" s="62"/>
      <c r="G84" s="62"/>
      <c r="H84" s="89"/>
      <c r="I84" s="89"/>
      <c r="J84" s="62"/>
      <c r="K84" s="89"/>
      <c r="L84" s="89"/>
      <c r="M84" s="89"/>
      <c r="N84" s="89"/>
      <c r="O84" s="89"/>
      <c r="P84" s="89"/>
    </row>
    <row r="85" spans="1:16" ht="15.75">
      <c r="A85" s="62"/>
      <c r="B85" s="62"/>
      <c r="C85" s="62"/>
      <c r="D85" s="109"/>
      <c r="E85" s="62"/>
      <c r="F85" s="62"/>
      <c r="G85" s="62"/>
      <c r="H85" s="89"/>
      <c r="I85" s="89"/>
      <c r="J85" s="62"/>
      <c r="K85" s="89"/>
      <c r="L85" s="89"/>
      <c r="M85" s="89"/>
      <c r="N85" s="89"/>
      <c r="O85" s="89"/>
      <c r="P85" s="89"/>
    </row>
    <row r="86" spans="1:16" ht="15.75">
      <c r="A86" s="62"/>
      <c r="B86" s="62"/>
      <c r="C86" s="62"/>
      <c r="D86" s="109"/>
      <c r="E86" s="62"/>
      <c r="F86" s="62"/>
      <c r="G86" s="62"/>
      <c r="H86" s="89"/>
      <c r="I86" s="89"/>
      <c r="J86" s="62"/>
      <c r="K86" s="89"/>
      <c r="L86" s="89"/>
      <c r="M86" s="89"/>
      <c r="N86" s="89"/>
      <c r="O86" s="89"/>
      <c r="P86" s="89"/>
    </row>
    <row r="87" spans="1:16" ht="15.75">
      <c r="A87" s="62"/>
      <c r="B87" s="62"/>
      <c r="C87" s="62"/>
      <c r="D87" s="109"/>
      <c r="E87" s="62"/>
      <c r="F87" s="62"/>
      <c r="G87" s="62"/>
      <c r="H87" s="89"/>
      <c r="I87" s="89"/>
      <c r="J87" s="62"/>
      <c r="K87" s="89"/>
      <c r="L87" s="89"/>
      <c r="M87" s="89"/>
      <c r="N87" s="89"/>
      <c r="O87" s="89"/>
      <c r="P87" s="89"/>
    </row>
    <row r="88" spans="1:16" ht="15.75">
      <c r="A88" s="62"/>
      <c r="B88" s="62"/>
      <c r="C88" s="62"/>
      <c r="D88" s="109"/>
      <c r="E88" s="62"/>
      <c r="F88" s="62"/>
      <c r="G88" s="62"/>
      <c r="H88" s="89"/>
      <c r="I88" s="89"/>
      <c r="J88" s="62"/>
      <c r="K88" s="89"/>
      <c r="L88" s="89"/>
      <c r="M88" s="89"/>
      <c r="N88" s="89"/>
      <c r="O88" s="89"/>
      <c r="P88" s="89"/>
    </row>
    <row r="89" spans="1:16" ht="15.75">
      <c r="A89" s="62"/>
      <c r="B89" s="121" t="s">
        <v>229</v>
      </c>
      <c r="C89" s="121"/>
      <c r="D89" s="122"/>
      <c r="E89" s="123"/>
      <c r="F89" s="123"/>
      <c r="G89" s="124"/>
      <c r="H89" s="124"/>
      <c r="I89" s="89"/>
      <c r="J89" s="62"/>
      <c r="K89" s="89"/>
      <c r="L89" s="89"/>
      <c r="M89" s="89"/>
      <c r="N89" s="89"/>
      <c r="O89" s="89"/>
      <c r="P89" s="89"/>
    </row>
    <row r="90" spans="1:16" ht="15.75">
      <c r="A90" s="62"/>
      <c r="B90" s="62"/>
      <c r="C90" s="62"/>
      <c r="D90" s="109"/>
      <c r="E90" s="62"/>
      <c r="F90" s="62"/>
      <c r="G90" s="62"/>
      <c r="H90" s="89"/>
      <c r="I90" s="89"/>
      <c r="J90" s="62"/>
      <c r="K90" s="89"/>
      <c r="L90" s="89"/>
      <c r="M90" s="89"/>
      <c r="N90" s="89"/>
      <c r="O90" s="89"/>
      <c r="P90" s="89"/>
    </row>
    <row r="91" spans="1:16" ht="15.75">
      <c r="A91" s="62"/>
      <c r="B91" s="62"/>
      <c r="C91" s="62"/>
      <c r="D91" s="108"/>
      <c r="E91" s="62"/>
      <c r="F91" s="62"/>
      <c r="G91" s="62"/>
      <c r="H91" s="89"/>
      <c r="I91" s="89"/>
      <c r="J91" s="62"/>
      <c r="K91" s="89"/>
      <c r="L91" s="89"/>
      <c r="M91" s="89"/>
      <c r="N91" s="89"/>
      <c r="O91" s="89"/>
      <c r="P91" s="89"/>
    </row>
    <row r="92" spans="1:16">
      <c r="A92" s="88"/>
      <c r="B92" s="88"/>
      <c r="C92" s="88"/>
      <c r="D92" s="109"/>
      <c r="E92" s="88"/>
      <c r="F92" s="88"/>
      <c r="G92" s="88"/>
      <c r="H92" s="88"/>
      <c r="I92" s="88"/>
      <c r="J92" s="88"/>
      <c r="K92" s="88"/>
      <c r="L92" s="88"/>
      <c r="M92" s="88"/>
      <c r="N92" s="88"/>
      <c r="O92" s="88"/>
      <c r="P92" s="88"/>
    </row>
    <row r="93" spans="1:16">
      <c r="A93" s="88"/>
      <c r="B93" s="88"/>
      <c r="C93" s="88"/>
      <c r="D93" s="109"/>
      <c r="E93" s="88"/>
      <c r="F93" s="88"/>
      <c r="G93" s="88"/>
      <c r="H93" s="88"/>
      <c r="I93" s="88"/>
      <c r="J93" s="88"/>
      <c r="K93" s="88"/>
      <c r="L93" s="88"/>
      <c r="M93" s="88"/>
      <c r="N93" s="88"/>
      <c r="O93" s="88"/>
      <c r="P93" s="88"/>
    </row>
  </sheetData>
  <mergeCells count="19">
    <mergeCell ref="N7:P7"/>
    <mergeCell ref="H9:J9"/>
    <mergeCell ref="K9:M9"/>
    <mergeCell ref="N9:P9"/>
    <mergeCell ref="H66:H69"/>
    <mergeCell ref="F6:F7"/>
    <mergeCell ref="H6:L6"/>
    <mergeCell ref="H7:J7"/>
    <mergeCell ref="K7:M7"/>
    <mergeCell ref="A6:A9"/>
    <mergeCell ref="B6:B9"/>
    <mergeCell ref="C6:C9"/>
    <mergeCell ref="D6:D7"/>
    <mergeCell ref="E6:E7"/>
    <mergeCell ref="B1:M1"/>
    <mergeCell ref="B2:M2"/>
    <mergeCell ref="D3:K3"/>
    <mergeCell ref="B4:M4"/>
    <mergeCell ref="A5:M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sheetPr published="0"/>
  <dimension ref="A1:H134"/>
  <sheetViews>
    <sheetView topLeftCell="A115" workbookViewId="0">
      <selection activeCell="G128" sqref="G128"/>
    </sheetView>
  </sheetViews>
  <sheetFormatPr defaultRowHeight="12.75"/>
  <cols>
    <col min="2" max="2" width="16.42578125" customWidth="1"/>
    <col min="3" max="3" width="23" customWidth="1"/>
    <col min="7" max="7" width="10.5703125" customWidth="1"/>
  </cols>
  <sheetData>
    <row r="1" spans="1:8" ht="18">
      <c r="A1" s="62"/>
      <c r="B1" s="149" t="s">
        <v>165</v>
      </c>
      <c r="C1" s="150"/>
      <c r="D1" s="150"/>
      <c r="E1" s="150"/>
      <c r="F1" s="150"/>
      <c r="G1" s="150"/>
      <c r="H1" s="89"/>
    </row>
    <row r="2" spans="1:8" ht="16.5">
      <c r="A2" s="62"/>
      <c r="B2" s="151" t="s">
        <v>214</v>
      </c>
      <c r="C2" s="150"/>
      <c r="D2" s="150"/>
      <c r="E2" s="150"/>
      <c r="F2" s="150"/>
      <c r="G2" s="150"/>
      <c r="H2" s="89"/>
    </row>
    <row r="3" spans="1:8" ht="47.25" customHeight="1">
      <c r="A3" s="62"/>
      <c r="B3" s="90"/>
      <c r="C3" s="141" t="s">
        <v>235</v>
      </c>
      <c r="D3" s="152" t="s">
        <v>236</v>
      </c>
      <c r="E3" s="150"/>
      <c r="F3" s="150"/>
      <c r="G3" s="150"/>
      <c r="H3" s="89"/>
    </row>
    <row r="4" spans="1:8" ht="15.75">
      <c r="A4" s="62"/>
      <c r="B4" s="170" t="s">
        <v>340</v>
      </c>
      <c r="C4" s="154"/>
      <c r="D4" s="154"/>
      <c r="E4" s="154"/>
      <c r="F4" s="154"/>
      <c r="G4" s="154"/>
      <c r="H4" s="89"/>
    </row>
    <row r="5" spans="1:8" ht="16.5">
      <c r="A5" s="171" t="s">
        <v>230</v>
      </c>
      <c r="B5" s="172"/>
      <c r="C5" s="172"/>
      <c r="D5" s="172"/>
      <c r="E5" s="172"/>
      <c r="F5" s="172"/>
      <c r="G5" s="172"/>
      <c r="H5" s="89"/>
    </row>
    <row r="6" spans="1:8" ht="15.75">
      <c r="A6" s="164" t="s">
        <v>162</v>
      </c>
      <c r="B6" s="164" t="s">
        <v>157</v>
      </c>
      <c r="C6" s="164" t="s">
        <v>215</v>
      </c>
      <c r="D6" s="156" t="s">
        <v>231</v>
      </c>
      <c r="E6" s="92"/>
      <c r="F6" s="159"/>
      <c r="G6" s="160"/>
      <c r="H6" s="89"/>
    </row>
    <row r="7" spans="1:8" ht="15.75">
      <c r="A7" s="165"/>
      <c r="B7" s="165"/>
      <c r="C7" s="165"/>
      <c r="D7" s="157"/>
      <c r="E7" s="95"/>
      <c r="F7" s="154"/>
      <c r="G7" s="162"/>
      <c r="H7" s="89"/>
    </row>
    <row r="8" spans="1:8" ht="31.5">
      <c r="A8" s="166"/>
      <c r="B8" s="166"/>
      <c r="C8" s="166"/>
      <c r="D8" s="66" t="s">
        <v>232</v>
      </c>
      <c r="E8" s="101"/>
      <c r="F8" s="159"/>
      <c r="G8" s="160"/>
      <c r="H8" s="89"/>
    </row>
    <row r="9" spans="1:8" ht="15.75">
      <c r="A9" s="102"/>
      <c r="B9" s="102"/>
      <c r="C9" s="102" t="s">
        <v>217</v>
      </c>
      <c r="D9" s="64">
        <v>80</v>
      </c>
      <c r="E9" s="63"/>
      <c r="F9" s="63"/>
      <c r="G9" s="63"/>
      <c r="H9" s="89"/>
    </row>
    <row r="10" spans="1:8" ht="16.5" thickBot="1">
      <c r="A10" s="102"/>
      <c r="B10" s="102"/>
      <c r="C10" s="102"/>
      <c r="D10" s="135"/>
      <c r="E10" s="63"/>
      <c r="F10" s="63"/>
      <c r="G10" s="63"/>
      <c r="H10" s="89"/>
    </row>
    <row r="11" spans="1:8" ht="16.5" thickBot="1">
      <c r="A11" s="125">
        <v>1</v>
      </c>
      <c r="B11" s="259" t="s">
        <v>359</v>
      </c>
      <c r="C11" s="265" t="s">
        <v>360</v>
      </c>
      <c r="D11" s="267" t="s">
        <v>341</v>
      </c>
      <c r="E11" s="136"/>
      <c r="F11" s="61" t="str">
        <f>IF(D11="F","N","Y")</f>
        <v>Y</v>
      </c>
      <c r="G11" s="61"/>
      <c r="H11" s="89"/>
    </row>
    <row r="12" spans="1:8" ht="17.25" thickTop="1" thickBot="1">
      <c r="A12" s="125">
        <v>2</v>
      </c>
      <c r="B12" s="259" t="s">
        <v>361</v>
      </c>
      <c r="C12" s="265" t="s">
        <v>362</v>
      </c>
      <c r="D12" s="267" t="s">
        <v>341</v>
      </c>
      <c r="E12" s="136"/>
      <c r="F12" s="61" t="str">
        <f t="shared" ref="F12:F75" si="0">IF(D12="F","N","Y")</f>
        <v>Y</v>
      </c>
      <c r="G12" s="61"/>
      <c r="H12" s="89"/>
    </row>
    <row r="13" spans="1:8" ht="17.25" thickTop="1" thickBot="1">
      <c r="A13" s="125">
        <v>3</v>
      </c>
      <c r="B13" s="259" t="s">
        <v>363</v>
      </c>
      <c r="C13" s="265" t="s">
        <v>364</v>
      </c>
      <c r="D13" s="267" t="s">
        <v>345</v>
      </c>
      <c r="E13" s="136"/>
      <c r="F13" s="61" t="str">
        <f t="shared" si="0"/>
        <v>Y</v>
      </c>
      <c r="G13" s="61"/>
      <c r="H13" s="89"/>
    </row>
    <row r="14" spans="1:8" ht="33" thickTop="1" thickBot="1">
      <c r="A14" s="125">
        <v>4</v>
      </c>
      <c r="B14" s="259" t="s">
        <v>365</v>
      </c>
      <c r="C14" s="265" t="s">
        <v>366</v>
      </c>
      <c r="D14" s="267" t="s">
        <v>345</v>
      </c>
      <c r="E14" s="136"/>
      <c r="F14" s="61" t="str">
        <f t="shared" si="0"/>
        <v>Y</v>
      </c>
      <c r="G14" s="61"/>
      <c r="H14" s="89"/>
    </row>
    <row r="15" spans="1:8" ht="17.25" thickTop="1" thickBot="1">
      <c r="A15" s="125">
        <v>5</v>
      </c>
      <c r="B15" s="260" t="s">
        <v>367</v>
      </c>
      <c r="C15" s="266" t="s">
        <v>368</v>
      </c>
      <c r="D15" s="268"/>
      <c r="E15" s="136"/>
      <c r="F15" s="61" t="str">
        <f t="shared" si="0"/>
        <v>Y</v>
      </c>
      <c r="G15" s="61"/>
      <c r="H15" s="89"/>
    </row>
    <row r="16" spans="1:8" ht="33" thickTop="1" thickBot="1">
      <c r="A16" s="125">
        <v>6</v>
      </c>
      <c r="B16" s="259" t="s">
        <v>369</v>
      </c>
      <c r="C16" s="265" t="s">
        <v>370</v>
      </c>
      <c r="D16" s="267" t="s">
        <v>342</v>
      </c>
      <c r="E16" s="136"/>
      <c r="F16" s="61" t="str">
        <f t="shared" si="0"/>
        <v>Y</v>
      </c>
      <c r="G16" s="61"/>
      <c r="H16" s="89"/>
    </row>
    <row r="17" spans="1:8" ht="17.25" thickTop="1" thickBot="1">
      <c r="A17" s="125">
        <v>7</v>
      </c>
      <c r="B17" s="259" t="s">
        <v>371</v>
      </c>
      <c r="C17" s="265" t="s">
        <v>372</v>
      </c>
      <c r="D17" s="269" t="s">
        <v>342</v>
      </c>
      <c r="E17" s="136"/>
      <c r="F17" s="61" t="str">
        <f t="shared" si="0"/>
        <v>Y</v>
      </c>
      <c r="G17" s="61"/>
      <c r="H17" s="89"/>
    </row>
    <row r="18" spans="1:8" ht="33" thickTop="1" thickBot="1">
      <c r="A18" s="125">
        <v>8</v>
      </c>
      <c r="B18" s="259" t="s">
        <v>373</v>
      </c>
      <c r="C18" s="265" t="s">
        <v>374</v>
      </c>
      <c r="D18" s="267" t="s">
        <v>344</v>
      </c>
      <c r="E18" s="136"/>
      <c r="F18" s="61" t="str">
        <f t="shared" si="0"/>
        <v>Y</v>
      </c>
      <c r="G18" s="61"/>
      <c r="H18" s="89"/>
    </row>
    <row r="19" spans="1:8" ht="17.25" thickTop="1" thickBot="1">
      <c r="A19" s="125">
        <v>9</v>
      </c>
      <c r="B19" s="259" t="s">
        <v>375</v>
      </c>
      <c r="C19" s="265" t="s">
        <v>376</v>
      </c>
      <c r="D19" s="267" t="s">
        <v>344</v>
      </c>
      <c r="E19" s="136"/>
      <c r="F19" s="61" t="str">
        <f t="shared" si="0"/>
        <v>Y</v>
      </c>
      <c r="G19" s="61"/>
      <c r="H19" s="89"/>
    </row>
    <row r="20" spans="1:8" ht="33" thickTop="1" thickBot="1">
      <c r="A20" s="125">
        <v>10</v>
      </c>
      <c r="B20" s="259" t="s">
        <v>377</v>
      </c>
      <c r="C20" s="265" t="s">
        <v>378</v>
      </c>
      <c r="D20" s="267" t="s">
        <v>346</v>
      </c>
      <c r="E20" s="136"/>
      <c r="F20" s="61" t="str">
        <f t="shared" si="0"/>
        <v>N</v>
      </c>
      <c r="G20" s="61"/>
      <c r="H20" s="89"/>
    </row>
    <row r="21" spans="1:8" ht="33" thickTop="1" thickBot="1">
      <c r="A21" s="125">
        <v>11</v>
      </c>
      <c r="B21" s="259" t="s">
        <v>379</v>
      </c>
      <c r="C21" s="265" t="s">
        <v>380</v>
      </c>
      <c r="D21" s="267" t="s">
        <v>345</v>
      </c>
      <c r="E21" s="136"/>
      <c r="F21" s="61" t="str">
        <f t="shared" si="0"/>
        <v>Y</v>
      </c>
      <c r="G21" s="61"/>
      <c r="H21" s="89"/>
    </row>
    <row r="22" spans="1:8" ht="33" thickTop="1" thickBot="1">
      <c r="A22" s="125">
        <v>12</v>
      </c>
      <c r="B22" s="259" t="s">
        <v>381</v>
      </c>
      <c r="C22" s="265" t="s">
        <v>382</v>
      </c>
      <c r="D22" s="267" t="s">
        <v>345</v>
      </c>
      <c r="E22" s="136"/>
      <c r="F22" s="61" t="str">
        <f t="shared" si="0"/>
        <v>Y</v>
      </c>
      <c r="G22" s="61"/>
      <c r="H22" s="89"/>
    </row>
    <row r="23" spans="1:8" ht="17.25" thickTop="1" thickBot="1">
      <c r="A23" s="125">
        <v>13</v>
      </c>
      <c r="B23" s="259" t="s">
        <v>383</v>
      </c>
      <c r="C23" s="265" t="s">
        <v>384</v>
      </c>
      <c r="D23" s="267" t="s">
        <v>342</v>
      </c>
      <c r="E23" s="136"/>
      <c r="F23" s="61" t="str">
        <f t="shared" si="0"/>
        <v>Y</v>
      </c>
      <c r="G23" s="61"/>
      <c r="H23" s="89"/>
    </row>
    <row r="24" spans="1:8" ht="17.25" thickTop="1" thickBot="1">
      <c r="A24" s="125">
        <v>14</v>
      </c>
      <c r="B24" s="259" t="s">
        <v>385</v>
      </c>
      <c r="C24" s="265" t="s">
        <v>386</v>
      </c>
      <c r="D24" s="267" t="s">
        <v>342</v>
      </c>
      <c r="E24" s="136"/>
      <c r="F24" s="61" t="str">
        <f t="shared" si="0"/>
        <v>Y</v>
      </c>
      <c r="G24" s="61"/>
      <c r="H24" s="89"/>
    </row>
    <row r="25" spans="1:8" ht="17.25" thickTop="1" thickBot="1">
      <c r="A25" s="125">
        <v>15</v>
      </c>
      <c r="B25" s="259" t="s">
        <v>387</v>
      </c>
      <c r="C25" s="265" t="s">
        <v>388</v>
      </c>
      <c r="D25" s="267" t="s">
        <v>341</v>
      </c>
      <c r="E25" s="136"/>
      <c r="F25" s="61" t="str">
        <f t="shared" si="0"/>
        <v>Y</v>
      </c>
      <c r="G25" s="61"/>
      <c r="H25" s="89"/>
    </row>
    <row r="26" spans="1:8" ht="33" thickTop="1" thickBot="1">
      <c r="A26" s="125">
        <v>16</v>
      </c>
      <c r="B26" s="259" t="s">
        <v>389</v>
      </c>
      <c r="C26" s="265" t="s">
        <v>390</v>
      </c>
      <c r="D26" s="267" t="s">
        <v>346</v>
      </c>
      <c r="E26" s="136"/>
      <c r="F26" s="61" t="str">
        <f t="shared" si="0"/>
        <v>N</v>
      </c>
      <c r="G26" s="61"/>
      <c r="H26" s="89"/>
    </row>
    <row r="27" spans="1:8" ht="17.25" thickTop="1" thickBot="1">
      <c r="A27" s="125">
        <v>17</v>
      </c>
      <c r="B27" s="259" t="s">
        <v>391</v>
      </c>
      <c r="C27" s="265" t="s">
        <v>392</v>
      </c>
      <c r="D27" s="267" t="s">
        <v>341</v>
      </c>
      <c r="E27" s="136"/>
      <c r="F27" s="61" t="str">
        <f t="shared" si="0"/>
        <v>Y</v>
      </c>
      <c r="G27" s="61"/>
      <c r="H27" s="89"/>
    </row>
    <row r="28" spans="1:8" ht="48.75" thickTop="1" thickBot="1">
      <c r="A28" s="125">
        <v>18</v>
      </c>
      <c r="B28" s="259" t="s">
        <v>393</v>
      </c>
      <c r="C28" s="265" t="s">
        <v>394</v>
      </c>
      <c r="D28" s="267" t="s">
        <v>341</v>
      </c>
      <c r="E28" s="136"/>
      <c r="F28" s="61" t="str">
        <f t="shared" si="0"/>
        <v>Y</v>
      </c>
      <c r="G28" s="61"/>
      <c r="H28" s="89"/>
    </row>
    <row r="29" spans="1:8" ht="17.25" thickTop="1" thickBot="1">
      <c r="A29" s="125">
        <v>19</v>
      </c>
      <c r="B29" s="259" t="s">
        <v>395</v>
      </c>
      <c r="C29" s="265" t="s">
        <v>396</v>
      </c>
      <c r="D29" s="267" t="s">
        <v>341</v>
      </c>
      <c r="E29" s="136"/>
      <c r="F29" s="61" t="str">
        <f t="shared" si="0"/>
        <v>Y</v>
      </c>
      <c r="G29" s="61"/>
      <c r="H29" s="89"/>
    </row>
    <row r="30" spans="1:8" ht="17.25" thickTop="1" thickBot="1">
      <c r="A30" s="125">
        <v>20</v>
      </c>
      <c r="B30" s="259" t="s">
        <v>397</v>
      </c>
      <c r="C30" s="265" t="s">
        <v>398</v>
      </c>
      <c r="D30" s="267" t="s">
        <v>399</v>
      </c>
      <c r="E30" s="136"/>
      <c r="F30" s="61" t="str">
        <f t="shared" si="0"/>
        <v>Y</v>
      </c>
      <c r="G30" s="61"/>
      <c r="H30" s="89"/>
    </row>
    <row r="31" spans="1:8" ht="17.25" thickTop="1" thickBot="1">
      <c r="A31" s="125">
        <v>21</v>
      </c>
      <c r="B31" s="259" t="s">
        <v>400</v>
      </c>
      <c r="C31" s="265" t="s">
        <v>401</v>
      </c>
      <c r="D31" s="267" t="s">
        <v>399</v>
      </c>
      <c r="E31" s="136"/>
      <c r="F31" s="61" t="str">
        <f t="shared" si="0"/>
        <v>Y</v>
      </c>
      <c r="G31" s="61"/>
      <c r="H31" s="89"/>
    </row>
    <row r="32" spans="1:8" ht="17.25" thickTop="1" thickBot="1">
      <c r="A32" s="125">
        <v>22</v>
      </c>
      <c r="B32" s="259" t="s">
        <v>402</v>
      </c>
      <c r="C32" s="265" t="s">
        <v>403</v>
      </c>
      <c r="D32" s="267" t="s">
        <v>344</v>
      </c>
      <c r="E32" s="136"/>
      <c r="F32" s="61" t="str">
        <f t="shared" si="0"/>
        <v>Y</v>
      </c>
      <c r="G32" s="61"/>
      <c r="H32" s="89"/>
    </row>
    <row r="33" spans="1:8" ht="33" thickTop="1" thickBot="1">
      <c r="A33" s="125">
        <v>23</v>
      </c>
      <c r="B33" s="259" t="s">
        <v>404</v>
      </c>
      <c r="C33" s="265" t="s">
        <v>405</v>
      </c>
      <c r="D33" s="267" t="s">
        <v>344</v>
      </c>
      <c r="E33" s="136"/>
      <c r="F33" s="61" t="str">
        <f t="shared" si="0"/>
        <v>Y</v>
      </c>
      <c r="G33" s="61"/>
      <c r="H33" s="89"/>
    </row>
    <row r="34" spans="1:8" ht="33" thickTop="1" thickBot="1">
      <c r="A34" s="125">
        <v>24</v>
      </c>
      <c r="B34" s="259" t="s">
        <v>406</v>
      </c>
      <c r="C34" s="265" t="s">
        <v>407</v>
      </c>
      <c r="D34" s="267" t="s">
        <v>344</v>
      </c>
      <c r="E34" s="136"/>
      <c r="F34" s="61" t="str">
        <f t="shared" si="0"/>
        <v>Y</v>
      </c>
      <c r="G34" s="61"/>
      <c r="H34" s="89"/>
    </row>
    <row r="35" spans="1:8" ht="33" thickTop="1" thickBot="1">
      <c r="A35" s="125">
        <v>25</v>
      </c>
      <c r="B35" s="259" t="s">
        <v>408</v>
      </c>
      <c r="C35" s="265" t="s">
        <v>409</v>
      </c>
      <c r="D35" s="267" t="s">
        <v>341</v>
      </c>
      <c r="E35" s="136"/>
      <c r="F35" s="61" t="str">
        <f t="shared" si="0"/>
        <v>Y</v>
      </c>
      <c r="G35" s="61"/>
      <c r="H35" s="89"/>
    </row>
    <row r="36" spans="1:8" ht="33" thickTop="1" thickBot="1">
      <c r="A36" s="125">
        <v>26</v>
      </c>
      <c r="B36" s="259" t="s">
        <v>410</v>
      </c>
      <c r="C36" s="265" t="s">
        <v>411</v>
      </c>
      <c r="D36" s="267" t="s">
        <v>342</v>
      </c>
      <c r="E36" s="136"/>
      <c r="F36" s="61" t="str">
        <f t="shared" si="0"/>
        <v>Y</v>
      </c>
      <c r="G36" s="61"/>
      <c r="H36" s="89"/>
    </row>
    <row r="37" spans="1:8" ht="17.25" thickTop="1" thickBot="1">
      <c r="A37" s="125">
        <v>27</v>
      </c>
      <c r="B37" s="259" t="s">
        <v>412</v>
      </c>
      <c r="C37" s="265" t="s">
        <v>413</v>
      </c>
      <c r="D37" s="267" t="s">
        <v>341</v>
      </c>
      <c r="E37" s="136"/>
      <c r="F37" s="61" t="str">
        <f t="shared" si="0"/>
        <v>Y</v>
      </c>
      <c r="G37" s="61"/>
      <c r="H37" s="89"/>
    </row>
    <row r="38" spans="1:8" ht="17.25" thickTop="1" thickBot="1">
      <c r="A38" s="125">
        <v>28</v>
      </c>
      <c r="B38" s="259" t="s">
        <v>414</v>
      </c>
      <c r="C38" s="265" t="s">
        <v>415</v>
      </c>
      <c r="D38" s="267" t="s">
        <v>399</v>
      </c>
      <c r="E38" s="136"/>
      <c r="F38" s="61" t="str">
        <f t="shared" si="0"/>
        <v>Y</v>
      </c>
      <c r="G38" s="61"/>
      <c r="H38" s="89"/>
    </row>
    <row r="39" spans="1:8" ht="17.25" thickTop="1" thickBot="1">
      <c r="A39" s="125">
        <v>29</v>
      </c>
      <c r="B39" s="259" t="s">
        <v>416</v>
      </c>
      <c r="C39" s="265" t="s">
        <v>417</v>
      </c>
      <c r="D39" s="267" t="s">
        <v>418</v>
      </c>
      <c r="E39" s="136"/>
      <c r="F39" s="61" t="str">
        <f t="shared" si="0"/>
        <v>Y</v>
      </c>
      <c r="G39" s="61"/>
      <c r="H39" s="89"/>
    </row>
    <row r="40" spans="1:8" ht="33" thickTop="1" thickBot="1">
      <c r="A40" s="125">
        <v>30</v>
      </c>
      <c r="B40" s="259" t="s">
        <v>419</v>
      </c>
      <c r="C40" s="265" t="s">
        <v>420</v>
      </c>
      <c r="D40" s="267" t="s">
        <v>346</v>
      </c>
      <c r="E40" s="136"/>
      <c r="F40" s="61" t="str">
        <f t="shared" si="0"/>
        <v>N</v>
      </c>
      <c r="G40" s="61"/>
      <c r="H40" s="89"/>
    </row>
    <row r="41" spans="1:8" ht="17.25" thickTop="1" thickBot="1">
      <c r="A41" s="125">
        <v>31</v>
      </c>
      <c r="B41" s="259" t="s">
        <v>421</v>
      </c>
      <c r="C41" s="265" t="s">
        <v>422</v>
      </c>
      <c r="D41" s="267" t="s">
        <v>343</v>
      </c>
      <c r="E41" s="136"/>
      <c r="F41" s="61" t="str">
        <f t="shared" si="0"/>
        <v>Y</v>
      </c>
      <c r="G41" s="61"/>
      <c r="H41" s="89"/>
    </row>
    <row r="42" spans="1:8" ht="17.25" thickTop="1" thickBot="1">
      <c r="A42" s="125">
        <v>32</v>
      </c>
      <c r="B42" s="259" t="s">
        <v>423</v>
      </c>
      <c r="C42" s="265" t="s">
        <v>424</v>
      </c>
      <c r="D42" s="267" t="s">
        <v>342</v>
      </c>
      <c r="E42" s="136"/>
      <c r="F42" s="61" t="str">
        <f t="shared" si="0"/>
        <v>Y</v>
      </c>
      <c r="G42" s="61"/>
      <c r="H42" s="89"/>
    </row>
    <row r="43" spans="1:8" ht="17.25" thickTop="1" thickBot="1">
      <c r="A43" s="125">
        <v>33</v>
      </c>
      <c r="B43" s="259" t="s">
        <v>425</v>
      </c>
      <c r="C43" s="265" t="s">
        <v>426</v>
      </c>
      <c r="D43" s="267" t="s">
        <v>341</v>
      </c>
      <c r="E43" s="136"/>
      <c r="F43" s="61" t="str">
        <f t="shared" si="0"/>
        <v>Y</v>
      </c>
      <c r="G43" s="61"/>
      <c r="H43" s="89"/>
    </row>
    <row r="44" spans="1:8" ht="17.25" thickTop="1" thickBot="1">
      <c r="A44" s="125">
        <v>34</v>
      </c>
      <c r="B44" s="259" t="s">
        <v>427</v>
      </c>
      <c r="C44" s="265" t="s">
        <v>428</v>
      </c>
      <c r="D44" s="267" t="s">
        <v>343</v>
      </c>
      <c r="E44" s="136"/>
      <c r="F44" s="61" t="str">
        <f t="shared" si="0"/>
        <v>Y</v>
      </c>
      <c r="G44" s="61"/>
      <c r="H44" s="89"/>
    </row>
    <row r="45" spans="1:8" ht="17.25" thickTop="1" thickBot="1">
      <c r="A45" s="125">
        <v>35</v>
      </c>
      <c r="B45" s="259" t="s">
        <v>429</v>
      </c>
      <c r="C45" s="265" t="s">
        <v>430</v>
      </c>
      <c r="D45" s="267" t="s">
        <v>342</v>
      </c>
      <c r="E45" s="136"/>
      <c r="F45" s="61" t="str">
        <f t="shared" si="0"/>
        <v>Y</v>
      </c>
      <c r="G45" s="61"/>
      <c r="H45" s="89"/>
    </row>
    <row r="46" spans="1:8" ht="17.25" thickTop="1" thickBot="1">
      <c r="A46" s="125">
        <v>36</v>
      </c>
      <c r="B46" s="259" t="s">
        <v>431</v>
      </c>
      <c r="C46" s="265" t="s">
        <v>432</v>
      </c>
      <c r="D46" s="267" t="s">
        <v>343</v>
      </c>
      <c r="E46" s="136"/>
      <c r="F46" s="61" t="str">
        <f t="shared" si="0"/>
        <v>Y</v>
      </c>
      <c r="G46" s="61"/>
      <c r="H46" s="89"/>
    </row>
    <row r="47" spans="1:8" ht="17.25" thickTop="1" thickBot="1">
      <c r="A47" s="125">
        <v>37</v>
      </c>
      <c r="B47" s="259" t="s">
        <v>433</v>
      </c>
      <c r="C47" s="265" t="s">
        <v>434</v>
      </c>
      <c r="D47" s="267" t="s">
        <v>344</v>
      </c>
      <c r="E47" s="136"/>
      <c r="F47" s="61" t="str">
        <f t="shared" si="0"/>
        <v>Y</v>
      </c>
      <c r="G47" s="61"/>
      <c r="H47" s="89"/>
    </row>
    <row r="48" spans="1:8" ht="17.25" thickTop="1" thickBot="1">
      <c r="A48" s="125">
        <v>38</v>
      </c>
      <c r="B48" s="259" t="s">
        <v>435</v>
      </c>
      <c r="C48" s="265" t="s">
        <v>436</v>
      </c>
      <c r="D48" s="267" t="s">
        <v>344</v>
      </c>
      <c r="E48" s="108"/>
      <c r="F48" s="61" t="str">
        <f t="shared" si="0"/>
        <v>Y</v>
      </c>
      <c r="G48" s="61"/>
      <c r="H48" s="89"/>
    </row>
    <row r="49" spans="1:8" ht="17.25" thickTop="1" thickBot="1">
      <c r="A49" s="125">
        <v>39</v>
      </c>
      <c r="B49" s="259" t="s">
        <v>437</v>
      </c>
      <c r="C49" s="265" t="s">
        <v>438</v>
      </c>
      <c r="D49" s="267" t="s">
        <v>342</v>
      </c>
      <c r="E49" s="136"/>
      <c r="F49" s="61" t="str">
        <f t="shared" si="0"/>
        <v>Y</v>
      </c>
      <c r="G49" s="61"/>
      <c r="H49" s="89"/>
    </row>
    <row r="50" spans="1:8" ht="33" thickTop="1" thickBot="1">
      <c r="A50" s="125">
        <v>40</v>
      </c>
      <c r="B50" s="259" t="s">
        <v>439</v>
      </c>
      <c r="C50" s="265" t="s">
        <v>440</v>
      </c>
      <c r="D50" s="267" t="s">
        <v>346</v>
      </c>
      <c r="E50" s="136"/>
      <c r="F50" s="61" t="str">
        <f t="shared" si="0"/>
        <v>N</v>
      </c>
      <c r="G50" s="61"/>
      <c r="H50" s="89"/>
    </row>
    <row r="51" spans="1:8" ht="33" thickTop="1" thickBot="1">
      <c r="A51" s="125">
        <v>41</v>
      </c>
      <c r="B51" s="259" t="s">
        <v>441</v>
      </c>
      <c r="C51" s="265" t="s">
        <v>442</v>
      </c>
      <c r="D51" s="267" t="s">
        <v>344</v>
      </c>
      <c r="E51" s="136"/>
      <c r="F51" s="61" t="str">
        <f t="shared" si="0"/>
        <v>Y</v>
      </c>
      <c r="G51" s="61"/>
      <c r="H51" s="89"/>
    </row>
    <row r="52" spans="1:8" ht="17.25" thickTop="1" thickBot="1">
      <c r="A52" s="125">
        <v>42</v>
      </c>
      <c r="B52" s="259" t="s">
        <v>443</v>
      </c>
      <c r="C52" s="265" t="s">
        <v>444</v>
      </c>
      <c r="D52" s="267" t="s">
        <v>344</v>
      </c>
      <c r="E52" s="136"/>
      <c r="F52" s="61" t="str">
        <f t="shared" si="0"/>
        <v>Y</v>
      </c>
      <c r="G52" s="61"/>
      <c r="H52" s="89"/>
    </row>
    <row r="53" spans="1:8" ht="33" thickTop="1" thickBot="1">
      <c r="A53" s="125">
        <v>43</v>
      </c>
      <c r="B53" s="259" t="s">
        <v>445</v>
      </c>
      <c r="C53" s="265" t="s">
        <v>446</v>
      </c>
      <c r="D53" s="267" t="s">
        <v>342</v>
      </c>
      <c r="E53" s="136"/>
      <c r="F53" s="61" t="str">
        <f t="shared" si="0"/>
        <v>Y</v>
      </c>
      <c r="G53" s="61"/>
      <c r="H53" s="89"/>
    </row>
    <row r="54" spans="1:8" ht="33" thickTop="1" thickBot="1">
      <c r="A54" s="125">
        <v>44</v>
      </c>
      <c r="B54" s="259" t="s">
        <v>447</v>
      </c>
      <c r="C54" s="265" t="s">
        <v>448</v>
      </c>
      <c r="D54" s="267" t="s">
        <v>344</v>
      </c>
      <c r="E54" s="136"/>
      <c r="F54" s="61" t="str">
        <f t="shared" si="0"/>
        <v>Y</v>
      </c>
      <c r="G54" s="61"/>
      <c r="H54" s="89"/>
    </row>
    <row r="55" spans="1:8" ht="17.25" thickTop="1" thickBot="1">
      <c r="A55" s="125">
        <v>45</v>
      </c>
      <c r="B55" s="259" t="s">
        <v>449</v>
      </c>
      <c r="C55" s="265" t="s">
        <v>450</v>
      </c>
      <c r="D55" s="267" t="s">
        <v>344</v>
      </c>
      <c r="E55" s="136"/>
      <c r="F55" s="61" t="str">
        <f t="shared" si="0"/>
        <v>Y</v>
      </c>
      <c r="G55" s="61"/>
      <c r="H55" s="89"/>
    </row>
    <row r="56" spans="1:8" ht="33" thickTop="1" thickBot="1">
      <c r="A56" s="125">
        <v>46</v>
      </c>
      <c r="B56" s="259" t="s">
        <v>451</v>
      </c>
      <c r="C56" s="265" t="s">
        <v>452</v>
      </c>
      <c r="D56" s="267" t="s">
        <v>342</v>
      </c>
      <c r="E56" s="136"/>
      <c r="F56" s="61" t="str">
        <f t="shared" si="0"/>
        <v>Y</v>
      </c>
      <c r="G56" s="61"/>
      <c r="H56" s="89"/>
    </row>
    <row r="57" spans="1:8" ht="17.25" thickTop="1" thickBot="1">
      <c r="A57" s="125">
        <v>47</v>
      </c>
      <c r="B57" s="259" t="s">
        <v>453</v>
      </c>
      <c r="C57" s="265" t="s">
        <v>454</v>
      </c>
      <c r="D57" s="267" t="s">
        <v>344</v>
      </c>
      <c r="E57" s="136"/>
      <c r="F57" s="61" t="str">
        <f t="shared" si="0"/>
        <v>Y</v>
      </c>
      <c r="G57" s="61"/>
      <c r="H57" s="89"/>
    </row>
    <row r="58" spans="1:8" ht="33" thickTop="1" thickBot="1">
      <c r="A58" s="125">
        <v>48</v>
      </c>
      <c r="B58" s="259" t="s">
        <v>455</v>
      </c>
      <c r="C58" s="265" t="s">
        <v>456</v>
      </c>
      <c r="D58" s="267" t="s">
        <v>399</v>
      </c>
      <c r="E58" s="136"/>
      <c r="F58" s="61" t="str">
        <f t="shared" si="0"/>
        <v>Y</v>
      </c>
      <c r="G58" s="61"/>
      <c r="H58" s="89"/>
    </row>
    <row r="59" spans="1:8" ht="48.75" thickTop="1" thickBot="1">
      <c r="A59" s="125">
        <v>49</v>
      </c>
      <c r="B59" s="259" t="s">
        <v>457</v>
      </c>
      <c r="C59" s="265" t="s">
        <v>458</v>
      </c>
      <c r="D59" s="267" t="s">
        <v>346</v>
      </c>
      <c r="E59" s="136"/>
      <c r="F59" s="61" t="str">
        <f t="shared" si="0"/>
        <v>N</v>
      </c>
      <c r="G59" s="61"/>
      <c r="H59" s="89"/>
    </row>
    <row r="60" spans="1:8" ht="19.5" thickTop="1" thickBot="1">
      <c r="A60" s="125">
        <v>50</v>
      </c>
      <c r="B60" s="259" t="s">
        <v>459</v>
      </c>
      <c r="C60" s="265" t="s">
        <v>460</v>
      </c>
      <c r="D60" s="267" t="s">
        <v>341</v>
      </c>
      <c r="E60" s="139"/>
      <c r="F60" s="61" t="str">
        <f t="shared" si="0"/>
        <v>Y</v>
      </c>
      <c r="G60" s="61"/>
      <c r="H60" s="137"/>
    </row>
    <row r="61" spans="1:8" ht="33" thickTop="1" thickBot="1">
      <c r="A61" s="125">
        <v>51</v>
      </c>
      <c r="B61" s="259" t="s">
        <v>461</v>
      </c>
      <c r="C61" s="265" t="s">
        <v>462</v>
      </c>
      <c r="D61" s="267" t="s">
        <v>342</v>
      </c>
      <c r="E61" s="139"/>
      <c r="F61" s="61" t="str">
        <f t="shared" si="0"/>
        <v>Y</v>
      </c>
      <c r="G61" s="61"/>
      <c r="H61" s="137"/>
    </row>
    <row r="62" spans="1:8" ht="33" thickTop="1" thickBot="1">
      <c r="A62" s="125">
        <v>52</v>
      </c>
      <c r="B62" s="259" t="s">
        <v>463</v>
      </c>
      <c r="C62" s="265" t="s">
        <v>464</v>
      </c>
      <c r="D62" s="267" t="s">
        <v>342</v>
      </c>
      <c r="F62" s="61" t="str">
        <f t="shared" si="0"/>
        <v>Y</v>
      </c>
    </row>
    <row r="63" spans="1:8" ht="17.25" thickTop="1" thickBot="1">
      <c r="A63" s="125">
        <v>53</v>
      </c>
      <c r="B63" s="259" t="s">
        <v>465</v>
      </c>
      <c r="C63" s="265" t="s">
        <v>466</v>
      </c>
      <c r="D63" s="267" t="s">
        <v>342</v>
      </c>
      <c r="F63" s="61" t="str">
        <f t="shared" si="0"/>
        <v>Y</v>
      </c>
    </row>
    <row r="64" spans="1:8" ht="17.25" thickTop="1" thickBot="1">
      <c r="A64" s="125">
        <v>54</v>
      </c>
      <c r="B64" s="259" t="s">
        <v>467</v>
      </c>
      <c r="C64" s="265" t="s">
        <v>468</v>
      </c>
      <c r="D64" s="267" t="s">
        <v>344</v>
      </c>
      <c r="F64" s="61" t="str">
        <f t="shared" si="0"/>
        <v>Y</v>
      </c>
    </row>
    <row r="65" spans="1:8" ht="15.75" customHeight="1" thickTop="1" thickBot="1">
      <c r="A65" s="125">
        <v>55</v>
      </c>
      <c r="B65" s="261" t="s">
        <v>469</v>
      </c>
      <c r="C65" s="266" t="s">
        <v>470</v>
      </c>
      <c r="D65" s="268"/>
      <c r="F65" s="61" t="str">
        <f t="shared" si="0"/>
        <v>Y</v>
      </c>
    </row>
    <row r="66" spans="1:8" ht="72.75" customHeight="1" thickTop="1" thickBot="1">
      <c r="A66" s="125">
        <v>56</v>
      </c>
      <c r="B66" s="259" t="s">
        <v>471</v>
      </c>
      <c r="C66" s="265" t="s">
        <v>472</v>
      </c>
      <c r="D66" s="267" t="s">
        <v>346</v>
      </c>
      <c r="F66" s="61" t="str">
        <f t="shared" si="0"/>
        <v>N</v>
      </c>
    </row>
    <row r="67" spans="1:8" ht="17.25" thickTop="1" thickBot="1">
      <c r="A67" s="125">
        <v>57</v>
      </c>
      <c r="B67" s="259" t="s">
        <v>473</v>
      </c>
      <c r="C67" s="265" t="s">
        <v>474</v>
      </c>
      <c r="D67" s="267" t="s">
        <v>341</v>
      </c>
      <c r="F67" s="61" t="str">
        <f t="shared" si="0"/>
        <v>Y</v>
      </c>
    </row>
    <row r="68" spans="1:8" ht="33" thickTop="1" thickBot="1">
      <c r="A68" s="125">
        <v>58</v>
      </c>
      <c r="B68" s="262" t="s">
        <v>475</v>
      </c>
      <c r="C68" s="265" t="s">
        <v>476</v>
      </c>
      <c r="D68" s="267" t="s">
        <v>346</v>
      </c>
      <c r="F68" s="61" t="str">
        <f t="shared" si="0"/>
        <v>N</v>
      </c>
    </row>
    <row r="69" spans="1:8" ht="17.25" thickTop="1" thickBot="1">
      <c r="A69" s="125">
        <v>59</v>
      </c>
      <c r="B69" s="263" t="s">
        <v>477</v>
      </c>
      <c r="C69" s="265" t="s">
        <v>478</v>
      </c>
      <c r="D69" s="267" t="s">
        <v>344</v>
      </c>
      <c r="F69" s="61" t="str">
        <f t="shared" si="0"/>
        <v>Y</v>
      </c>
    </row>
    <row r="70" spans="1:8" ht="33" thickTop="1" thickBot="1">
      <c r="A70" s="125">
        <v>60</v>
      </c>
      <c r="B70" s="263" t="s">
        <v>479</v>
      </c>
      <c r="C70" s="265" t="s">
        <v>480</v>
      </c>
      <c r="D70" s="267" t="s">
        <v>341</v>
      </c>
      <c r="E70" s="62"/>
      <c r="F70" s="61" t="str">
        <f t="shared" si="0"/>
        <v>Y</v>
      </c>
      <c r="G70" s="62"/>
      <c r="H70" s="89"/>
    </row>
    <row r="71" spans="1:8" ht="33" thickTop="1" thickBot="1">
      <c r="A71" s="125">
        <v>61</v>
      </c>
      <c r="B71" s="263" t="s">
        <v>481</v>
      </c>
      <c r="C71" s="265" t="s">
        <v>482</v>
      </c>
      <c r="D71" s="267" t="s">
        <v>342</v>
      </c>
      <c r="E71" s="62"/>
      <c r="F71" s="61" t="str">
        <f t="shared" si="0"/>
        <v>Y</v>
      </c>
      <c r="G71" s="62"/>
      <c r="H71" s="89"/>
    </row>
    <row r="72" spans="1:8" ht="33" thickTop="1" thickBot="1">
      <c r="A72" s="125">
        <v>62</v>
      </c>
      <c r="B72" s="263" t="s">
        <v>483</v>
      </c>
      <c r="C72" s="265" t="s">
        <v>484</v>
      </c>
      <c r="D72" s="267" t="s">
        <v>342</v>
      </c>
      <c r="E72" s="62"/>
      <c r="F72" s="61" t="str">
        <f t="shared" si="0"/>
        <v>Y</v>
      </c>
      <c r="G72" s="62"/>
      <c r="H72" s="89"/>
    </row>
    <row r="73" spans="1:8" ht="17.25" thickTop="1" thickBot="1">
      <c r="A73" s="125">
        <v>63</v>
      </c>
      <c r="B73" s="263" t="s">
        <v>485</v>
      </c>
      <c r="C73" s="265" t="s">
        <v>486</v>
      </c>
      <c r="D73" s="267" t="s">
        <v>346</v>
      </c>
      <c r="E73" s="62"/>
      <c r="F73" s="61" t="str">
        <f t="shared" si="0"/>
        <v>N</v>
      </c>
      <c r="G73" s="62"/>
      <c r="H73" s="89"/>
    </row>
    <row r="74" spans="1:8" ht="17.25" thickTop="1" thickBot="1">
      <c r="A74" s="125">
        <v>64</v>
      </c>
      <c r="B74" s="263" t="s">
        <v>487</v>
      </c>
      <c r="C74" s="265" t="s">
        <v>488</v>
      </c>
      <c r="D74" s="267" t="s">
        <v>344</v>
      </c>
      <c r="E74" s="62"/>
      <c r="F74" s="61" t="str">
        <f t="shared" si="0"/>
        <v>Y</v>
      </c>
      <c r="G74" s="62"/>
      <c r="H74" s="89"/>
    </row>
    <row r="75" spans="1:8" ht="17.25" thickTop="1" thickBot="1">
      <c r="A75" s="125">
        <v>65</v>
      </c>
      <c r="B75" s="263" t="s">
        <v>489</v>
      </c>
      <c r="C75" s="265" t="s">
        <v>490</v>
      </c>
      <c r="D75" s="267" t="s">
        <v>344</v>
      </c>
      <c r="E75" s="62"/>
      <c r="F75" s="61" t="str">
        <f t="shared" si="0"/>
        <v>Y</v>
      </c>
      <c r="G75" s="62"/>
      <c r="H75" s="89"/>
    </row>
    <row r="76" spans="1:8" ht="33" thickTop="1" thickBot="1">
      <c r="A76" s="125">
        <v>66</v>
      </c>
      <c r="B76" s="263" t="s">
        <v>491</v>
      </c>
      <c r="C76" s="265" t="s">
        <v>492</v>
      </c>
      <c r="D76" s="267" t="s">
        <v>344</v>
      </c>
      <c r="E76" s="62"/>
      <c r="F76" s="61" t="str">
        <f t="shared" ref="F76:F126" si="1">IF(D76="F","N","Y")</f>
        <v>Y</v>
      </c>
      <c r="G76" s="62"/>
      <c r="H76" s="89"/>
    </row>
    <row r="77" spans="1:8" ht="17.25" thickTop="1" thickBot="1">
      <c r="A77" s="125">
        <v>67</v>
      </c>
      <c r="B77" s="263" t="s">
        <v>493</v>
      </c>
      <c r="C77" s="265" t="s">
        <v>494</v>
      </c>
      <c r="D77" s="267" t="s">
        <v>342</v>
      </c>
      <c r="E77" s="62"/>
      <c r="F77" s="61" t="str">
        <f t="shared" si="1"/>
        <v>Y</v>
      </c>
      <c r="G77" s="62"/>
      <c r="H77" s="89"/>
    </row>
    <row r="78" spans="1:8" ht="48.75" thickTop="1" thickBot="1">
      <c r="A78" s="125">
        <v>68</v>
      </c>
      <c r="B78" s="263" t="s">
        <v>495</v>
      </c>
      <c r="C78" s="265" t="s">
        <v>496</v>
      </c>
      <c r="D78" s="267" t="s">
        <v>346</v>
      </c>
      <c r="E78" s="62"/>
      <c r="F78" s="61" t="str">
        <f t="shared" si="1"/>
        <v>N</v>
      </c>
      <c r="G78" s="62"/>
      <c r="H78" s="89"/>
    </row>
    <row r="79" spans="1:8" ht="33" thickTop="1" thickBot="1">
      <c r="A79" s="125">
        <v>69</v>
      </c>
      <c r="B79" s="263" t="s">
        <v>497</v>
      </c>
      <c r="C79" s="265" t="s">
        <v>498</v>
      </c>
      <c r="D79" s="267" t="s">
        <v>342</v>
      </c>
      <c r="E79" s="62"/>
      <c r="F79" s="61" t="str">
        <f t="shared" si="1"/>
        <v>Y</v>
      </c>
      <c r="G79" s="62"/>
      <c r="H79" s="89"/>
    </row>
    <row r="80" spans="1:8" ht="17.25" thickTop="1" thickBot="1">
      <c r="A80" s="125">
        <v>70</v>
      </c>
      <c r="B80" s="263" t="s">
        <v>499</v>
      </c>
      <c r="C80" s="265" t="s">
        <v>500</v>
      </c>
      <c r="D80" s="267" t="s">
        <v>344</v>
      </c>
      <c r="E80" s="62"/>
      <c r="F80" s="61" t="str">
        <f t="shared" si="1"/>
        <v>Y</v>
      </c>
      <c r="G80" s="62"/>
      <c r="H80" s="89"/>
    </row>
    <row r="81" spans="1:8" ht="17.25" thickTop="1" thickBot="1">
      <c r="A81" s="125">
        <v>71</v>
      </c>
      <c r="B81" s="263" t="s">
        <v>501</v>
      </c>
      <c r="C81" s="265" t="s">
        <v>502</v>
      </c>
      <c r="D81" s="267" t="s">
        <v>341</v>
      </c>
      <c r="E81" s="62"/>
      <c r="F81" s="61" t="str">
        <f t="shared" si="1"/>
        <v>Y</v>
      </c>
      <c r="G81" s="62"/>
      <c r="H81" s="89"/>
    </row>
    <row r="82" spans="1:8" ht="17.25" thickTop="1" thickBot="1">
      <c r="A82" s="125">
        <v>72</v>
      </c>
      <c r="B82" s="263" t="s">
        <v>503</v>
      </c>
      <c r="C82" s="265" t="s">
        <v>504</v>
      </c>
      <c r="D82" s="267" t="s">
        <v>344</v>
      </c>
      <c r="E82" s="62"/>
      <c r="F82" s="61" t="str">
        <f t="shared" si="1"/>
        <v>Y</v>
      </c>
      <c r="G82" s="62"/>
      <c r="H82" s="89"/>
    </row>
    <row r="83" spans="1:8" ht="17.25" thickTop="1" thickBot="1">
      <c r="A83" s="125">
        <v>73</v>
      </c>
      <c r="B83" s="263" t="s">
        <v>505</v>
      </c>
      <c r="C83" s="265" t="s">
        <v>506</v>
      </c>
      <c r="D83" s="267" t="s">
        <v>342</v>
      </c>
      <c r="E83" s="62"/>
      <c r="F83" s="61" t="str">
        <f t="shared" si="1"/>
        <v>Y</v>
      </c>
      <c r="G83" s="62"/>
      <c r="H83" s="89"/>
    </row>
    <row r="84" spans="1:8" ht="17.25" thickTop="1" thickBot="1">
      <c r="A84" s="125">
        <v>74</v>
      </c>
      <c r="B84" s="263" t="s">
        <v>507</v>
      </c>
      <c r="C84" s="265" t="s">
        <v>508</v>
      </c>
      <c r="D84" s="267" t="s">
        <v>341</v>
      </c>
      <c r="E84" s="62"/>
      <c r="F84" s="61" t="str">
        <f t="shared" si="1"/>
        <v>Y</v>
      </c>
      <c r="G84" s="62"/>
      <c r="H84" s="89"/>
    </row>
    <row r="85" spans="1:8" ht="33" thickTop="1" thickBot="1">
      <c r="A85" s="125">
        <v>75</v>
      </c>
      <c r="B85" s="263" t="s">
        <v>509</v>
      </c>
      <c r="C85" s="265" t="s">
        <v>510</v>
      </c>
      <c r="D85" s="267" t="s">
        <v>511</v>
      </c>
      <c r="E85" s="62"/>
      <c r="F85" s="61" t="str">
        <f t="shared" si="1"/>
        <v>Y</v>
      </c>
      <c r="G85" s="62"/>
      <c r="H85" s="89"/>
    </row>
    <row r="86" spans="1:8" ht="17.25" thickTop="1" thickBot="1">
      <c r="A86" s="125">
        <v>76</v>
      </c>
      <c r="B86" s="263" t="s">
        <v>512</v>
      </c>
      <c r="C86" s="265" t="s">
        <v>513</v>
      </c>
      <c r="D86" s="267" t="s">
        <v>343</v>
      </c>
      <c r="E86" s="62"/>
      <c r="F86" s="61" t="str">
        <f t="shared" si="1"/>
        <v>Y</v>
      </c>
      <c r="G86" s="62"/>
      <c r="H86" s="89"/>
    </row>
    <row r="87" spans="1:8" ht="17.25" thickTop="1" thickBot="1">
      <c r="A87" s="125">
        <v>77</v>
      </c>
      <c r="B87" s="263" t="s">
        <v>514</v>
      </c>
      <c r="C87" s="265" t="s">
        <v>515</v>
      </c>
      <c r="D87" s="267" t="s">
        <v>341</v>
      </c>
      <c r="E87" s="62"/>
      <c r="F87" s="61" t="str">
        <f t="shared" si="1"/>
        <v>Y</v>
      </c>
      <c r="G87" s="62"/>
      <c r="H87" s="89"/>
    </row>
    <row r="88" spans="1:8" ht="33" thickTop="1" thickBot="1">
      <c r="A88" s="125">
        <v>78</v>
      </c>
      <c r="B88" s="263" t="s">
        <v>516</v>
      </c>
      <c r="C88" s="265" t="s">
        <v>517</v>
      </c>
      <c r="D88" s="267" t="s">
        <v>341</v>
      </c>
      <c r="E88" s="124"/>
      <c r="F88" s="61" t="str">
        <f t="shared" si="1"/>
        <v>Y</v>
      </c>
      <c r="G88" s="62"/>
      <c r="H88" s="89"/>
    </row>
    <row r="89" spans="1:8" ht="33" thickTop="1" thickBot="1">
      <c r="A89" s="125">
        <v>79</v>
      </c>
      <c r="B89" s="263" t="s">
        <v>518</v>
      </c>
      <c r="C89" s="265" t="s">
        <v>519</v>
      </c>
      <c r="D89" s="267" t="s">
        <v>343</v>
      </c>
      <c r="E89" s="62"/>
      <c r="F89" s="61" t="str">
        <f t="shared" si="1"/>
        <v>Y</v>
      </c>
      <c r="G89" s="62"/>
      <c r="H89" s="89"/>
    </row>
    <row r="90" spans="1:8" ht="48.75" thickTop="1" thickBot="1">
      <c r="A90" s="125">
        <v>80</v>
      </c>
      <c r="B90" s="263" t="s">
        <v>520</v>
      </c>
      <c r="C90" s="265" t="s">
        <v>521</v>
      </c>
      <c r="D90" s="267" t="s">
        <v>399</v>
      </c>
      <c r="F90" s="61" t="str">
        <f t="shared" si="1"/>
        <v>Y</v>
      </c>
    </row>
    <row r="91" spans="1:8" ht="17.25" thickTop="1" thickBot="1">
      <c r="A91" s="125">
        <v>81</v>
      </c>
      <c r="B91" s="263" t="s">
        <v>522</v>
      </c>
      <c r="C91" s="265" t="s">
        <v>523</v>
      </c>
      <c r="D91" s="267" t="s">
        <v>342</v>
      </c>
      <c r="F91" s="61" t="str">
        <f t="shared" si="1"/>
        <v>Y</v>
      </c>
    </row>
    <row r="92" spans="1:8" ht="17.25" thickTop="1" thickBot="1">
      <c r="A92" s="125">
        <v>82</v>
      </c>
      <c r="B92" s="263" t="s">
        <v>524</v>
      </c>
      <c r="C92" s="265" t="s">
        <v>525</v>
      </c>
      <c r="D92" s="267" t="s">
        <v>342</v>
      </c>
      <c r="F92" s="61" t="str">
        <f t="shared" si="1"/>
        <v>Y</v>
      </c>
    </row>
    <row r="93" spans="1:8" ht="33" thickTop="1" thickBot="1">
      <c r="A93" s="125">
        <v>83</v>
      </c>
      <c r="B93" s="263" t="s">
        <v>526</v>
      </c>
      <c r="C93" s="265" t="s">
        <v>527</v>
      </c>
      <c r="D93" s="267" t="s">
        <v>341</v>
      </c>
      <c r="F93" s="61" t="str">
        <f t="shared" si="1"/>
        <v>Y</v>
      </c>
    </row>
    <row r="94" spans="1:8" ht="17.25" thickTop="1" thickBot="1">
      <c r="A94" s="125">
        <v>84</v>
      </c>
      <c r="B94" s="263" t="s">
        <v>528</v>
      </c>
      <c r="C94" s="265" t="s">
        <v>529</v>
      </c>
      <c r="D94" s="267" t="s">
        <v>342</v>
      </c>
      <c r="F94" s="61" t="str">
        <f t="shared" si="1"/>
        <v>Y</v>
      </c>
    </row>
    <row r="95" spans="1:8" ht="17.25" thickTop="1" thickBot="1">
      <c r="A95" s="125">
        <v>85</v>
      </c>
      <c r="B95" s="263" t="s">
        <v>530</v>
      </c>
      <c r="C95" s="265" t="s">
        <v>531</v>
      </c>
      <c r="D95" s="267" t="s">
        <v>344</v>
      </c>
      <c r="F95" s="61" t="str">
        <f t="shared" si="1"/>
        <v>Y</v>
      </c>
    </row>
    <row r="96" spans="1:8" ht="17.25" thickTop="1" thickBot="1">
      <c r="A96" s="125">
        <v>86</v>
      </c>
      <c r="B96" s="263" t="s">
        <v>532</v>
      </c>
      <c r="C96" s="265" t="s">
        <v>533</v>
      </c>
      <c r="D96" s="267" t="s">
        <v>344</v>
      </c>
      <c r="F96" s="61" t="str">
        <f t="shared" si="1"/>
        <v>Y</v>
      </c>
    </row>
    <row r="97" spans="1:6" ht="17.25" thickTop="1" thickBot="1">
      <c r="A97" s="125">
        <v>87</v>
      </c>
      <c r="B97" s="263" t="s">
        <v>534</v>
      </c>
      <c r="C97" s="265" t="s">
        <v>535</v>
      </c>
      <c r="D97" s="267" t="s">
        <v>344</v>
      </c>
      <c r="F97" s="61" t="str">
        <f t="shared" si="1"/>
        <v>Y</v>
      </c>
    </row>
    <row r="98" spans="1:6" ht="17.25" thickTop="1" thickBot="1">
      <c r="A98" s="125">
        <v>88</v>
      </c>
      <c r="B98" s="263" t="s">
        <v>536</v>
      </c>
      <c r="C98" s="265" t="s">
        <v>537</v>
      </c>
      <c r="D98" s="267" t="s">
        <v>346</v>
      </c>
      <c r="F98" s="61" t="str">
        <f t="shared" si="1"/>
        <v>N</v>
      </c>
    </row>
    <row r="99" spans="1:6" ht="33" thickTop="1" thickBot="1">
      <c r="A99" s="125">
        <v>89</v>
      </c>
      <c r="B99" s="263" t="s">
        <v>538</v>
      </c>
      <c r="C99" s="265" t="s">
        <v>539</v>
      </c>
      <c r="D99" s="267" t="s">
        <v>345</v>
      </c>
      <c r="F99" s="61" t="str">
        <f t="shared" si="1"/>
        <v>Y</v>
      </c>
    </row>
    <row r="100" spans="1:6" ht="17.25" thickTop="1" thickBot="1">
      <c r="A100" s="125">
        <v>90</v>
      </c>
      <c r="B100" s="263" t="s">
        <v>540</v>
      </c>
      <c r="C100" s="265" t="s">
        <v>541</v>
      </c>
      <c r="D100" s="267" t="s">
        <v>346</v>
      </c>
      <c r="F100" s="61" t="str">
        <f t="shared" si="1"/>
        <v>N</v>
      </c>
    </row>
    <row r="101" spans="1:6" ht="33" thickTop="1" thickBot="1">
      <c r="A101" s="125">
        <v>91</v>
      </c>
      <c r="B101" s="263" t="s">
        <v>542</v>
      </c>
      <c r="C101" s="265" t="s">
        <v>543</v>
      </c>
      <c r="D101" s="267" t="s">
        <v>346</v>
      </c>
      <c r="F101" s="61" t="str">
        <f t="shared" si="1"/>
        <v>N</v>
      </c>
    </row>
    <row r="102" spans="1:6" ht="17.25" thickTop="1" thickBot="1">
      <c r="A102" s="125">
        <v>92</v>
      </c>
      <c r="B102" s="263" t="s">
        <v>544</v>
      </c>
      <c r="C102" s="265" t="s">
        <v>545</v>
      </c>
      <c r="D102" s="267" t="s">
        <v>343</v>
      </c>
      <c r="F102" s="61" t="str">
        <f t="shared" si="1"/>
        <v>Y</v>
      </c>
    </row>
    <row r="103" spans="1:6" ht="17.25" thickTop="1" thickBot="1">
      <c r="A103" s="125">
        <v>93</v>
      </c>
      <c r="B103" s="263" t="s">
        <v>546</v>
      </c>
      <c r="C103" s="265" t="s">
        <v>547</v>
      </c>
      <c r="D103" s="267" t="s">
        <v>344</v>
      </c>
      <c r="F103" s="61" t="str">
        <f t="shared" si="1"/>
        <v>Y</v>
      </c>
    </row>
    <row r="104" spans="1:6" ht="17.25" thickTop="1" thickBot="1">
      <c r="A104" s="125">
        <v>94</v>
      </c>
      <c r="B104" s="263" t="s">
        <v>548</v>
      </c>
      <c r="C104" s="265" t="s">
        <v>549</v>
      </c>
      <c r="D104" s="267" t="s">
        <v>399</v>
      </c>
      <c r="F104" s="61" t="str">
        <f t="shared" si="1"/>
        <v>Y</v>
      </c>
    </row>
    <row r="105" spans="1:6" ht="33" thickTop="1" thickBot="1">
      <c r="A105" s="125">
        <v>95</v>
      </c>
      <c r="B105" s="263" t="s">
        <v>550</v>
      </c>
      <c r="C105" s="265" t="s">
        <v>551</v>
      </c>
      <c r="D105" s="267" t="s">
        <v>345</v>
      </c>
      <c r="F105" s="61" t="str">
        <f t="shared" si="1"/>
        <v>Y</v>
      </c>
    </row>
    <row r="106" spans="1:6" ht="33" thickTop="1" thickBot="1">
      <c r="A106" s="125">
        <v>96</v>
      </c>
      <c r="B106" s="263" t="s">
        <v>552</v>
      </c>
      <c r="C106" s="265" t="s">
        <v>553</v>
      </c>
      <c r="D106" s="267" t="s">
        <v>346</v>
      </c>
      <c r="F106" s="61" t="str">
        <f t="shared" si="1"/>
        <v>N</v>
      </c>
    </row>
    <row r="107" spans="1:6" ht="48.75" thickTop="1" thickBot="1">
      <c r="A107" s="125">
        <v>97</v>
      </c>
      <c r="B107" s="264" t="s">
        <v>554</v>
      </c>
      <c r="C107" s="266" t="s">
        <v>555</v>
      </c>
      <c r="D107" s="268"/>
      <c r="F107" s="61" t="str">
        <f t="shared" si="1"/>
        <v>Y</v>
      </c>
    </row>
    <row r="108" spans="1:6" ht="33" thickTop="1" thickBot="1">
      <c r="A108" s="125">
        <v>98</v>
      </c>
      <c r="B108" s="263" t="s">
        <v>556</v>
      </c>
      <c r="C108" s="265" t="s">
        <v>557</v>
      </c>
      <c r="D108" s="267" t="s">
        <v>346</v>
      </c>
      <c r="F108" s="61" t="str">
        <f t="shared" si="1"/>
        <v>N</v>
      </c>
    </row>
    <row r="109" spans="1:6" ht="33" thickTop="1" thickBot="1">
      <c r="A109" s="125">
        <v>99</v>
      </c>
      <c r="B109" s="263" t="s">
        <v>558</v>
      </c>
      <c r="C109" s="265" t="s">
        <v>559</v>
      </c>
      <c r="D109" s="267" t="s">
        <v>345</v>
      </c>
      <c r="F109" s="61" t="str">
        <f t="shared" si="1"/>
        <v>Y</v>
      </c>
    </row>
    <row r="110" spans="1:6" ht="33" thickTop="1" thickBot="1">
      <c r="A110" s="125">
        <v>100</v>
      </c>
      <c r="B110" s="263" t="s">
        <v>560</v>
      </c>
      <c r="C110" s="265" t="s">
        <v>561</v>
      </c>
      <c r="D110" s="267" t="s">
        <v>346</v>
      </c>
      <c r="E110" s="108"/>
      <c r="F110" s="61" t="str">
        <f t="shared" si="1"/>
        <v>N</v>
      </c>
    </row>
    <row r="111" spans="1:6" ht="17.25" thickTop="1" thickBot="1">
      <c r="A111" s="125">
        <v>101</v>
      </c>
      <c r="B111" s="263" t="s">
        <v>562</v>
      </c>
      <c r="C111" s="265" t="s">
        <v>563</v>
      </c>
      <c r="D111" s="267" t="s">
        <v>341</v>
      </c>
      <c r="E111" s="108"/>
      <c r="F111" s="61" t="str">
        <f t="shared" si="1"/>
        <v>Y</v>
      </c>
    </row>
    <row r="112" spans="1:6" ht="33" thickTop="1" thickBot="1">
      <c r="A112" s="125">
        <v>102</v>
      </c>
      <c r="B112" s="263" t="s">
        <v>564</v>
      </c>
      <c r="C112" s="265" t="s">
        <v>565</v>
      </c>
      <c r="D112" s="267" t="s">
        <v>342</v>
      </c>
      <c r="E112" s="62"/>
      <c r="F112" s="61" t="str">
        <f t="shared" si="1"/>
        <v>Y</v>
      </c>
    </row>
    <row r="113" spans="1:8" ht="33" thickTop="1" thickBot="1">
      <c r="A113" s="125">
        <v>103</v>
      </c>
      <c r="B113" s="263" t="s">
        <v>564</v>
      </c>
      <c r="C113" s="265" t="s">
        <v>566</v>
      </c>
      <c r="D113" s="267" t="s">
        <v>346</v>
      </c>
      <c r="E113" s="62"/>
      <c r="F113" s="61" t="str">
        <f t="shared" si="1"/>
        <v>N</v>
      </c>
    </row>
    <row r="114" spans="1:8" ht="48.75" thickTop="1" thickBot="1">
      <c r="A114" s="125">
        <v>104</v>
      </c>
      <c r="B114" s="263" t="s">
        <v>567</v>
      </c>
      <c r="C114" s="265" t="s">
        <v>568</v>
      </c>
      <c r="D114" s="267" t="s">
        <v>341</v>
      </c>
      <c r="E114" s="62"/>
      <c r="F114" s="61" t="str">
        <f t="shared" si="1"/>
        <v>Y</v>
      </c>
    </row>
    <row r="115" spans="1:8" ht="33" thickTop="1" thickBot="1">
      <c r="A115" s="125">
        <v>105</v>
      </c>
      <c r="B115" s="263" t="s">
        <v>569</v>
      </c>
      <c r="C115" s="265" t="s">
        <v>570</v>
      </c>
      <c r="D115" s="267" t="s">
        <v>345</v>
      </c>
      <c r="E115" s="62"/>
      <c r="F115" s="61" t="str">
        <f t="shared" si="1"/>
        <v>Y</v>
      </c>
    </row>
    <row r="116" spans="1:8" ht="33" thickTop="1" thickBot="1">
      <c r="A116" s="125">
        <v>106</v>
      </c>
      <c r="B116" s="263" t="s">
        <v>571</v>
      </c>
      <c r="C116" s="265" t="s">
        <v>572</v>
      </c>
      <c r="D116" s="267" t="s">
        <v>346</v>
      </c>
      <c r="E116" s="62"/>
      <c r="F116" s="61" t="str">
        <f t="shared" si="1"/>
        <v>N</v>
      </c>
    </row>
    <row r="117" spans="1:8" ht="48.75" thickTop="1" thickBot="1">
      <c r="A117" s="125">
        <v>107</v>
      </c>
      <c r="B117" s="263" t="s">
        <v>573</v>
      </c>
      <c r="C117" s="265" t="s">
        <v>574</v>
      </c>
      <c r="D117" s="267" t="s">
        <v>342</v>
      </c>
      <c r="E117" s="62"/>
      <c r="F117" s="61" t="str">
        <f t="shared" si="1"/>
        <v>Y</v>
      </c>
      <c r="G117" s="62"/>
      <c r="H117" s="89"/>
    </row>
    <row r="118" spans="1:8" ht="48.75" thickTop="1" thickBot="1">
      <c r="A118" s="125">
        <v>108</v>
      </c>
      <c r="B118" s="263" t="s">
        <v>575</v>
      </c>
      <c r="C118" s="265" t="s">
        <v>576</v>
      </c>
      <c r="D118" s="267" t="s">
        <v>344</v>
      </c>
      <c r="F118" s="61" t="str">
        <f t="shared" si="1"/>
        <v>Y</v>
      </c>
    </row>
    <row r="119" spans="1:8" ht="17.25" thickTop="1" thickBot="1">
      <c r="A119" s="125">
        <v>109</v>
      </c>
      <c r="B119" s="263" t="s">
        <v>577</v>
      </c>
      <c r="C119" s="265" t="s">
        <v>578</v>
      </c>
      <c r="D119" s="267" t="s">
        <v>346</v>
      </c>
      <c r="F119" s="61" t="str">
        <f t="shared" si="1"/>
        <v>N</v>
      </c>
    </row>
    <row r="120" spans="1:8" ht="33" thickTop="1" thickBot="1">
      <c r="A120" s="125">
        <v>110</v>
      </c>
      <c r="B120" s="263" t="s">
        <v>579</v>
      </c>
      <c r="C120" s="265" t="s">
        <v>580</v>
      </c>
      <c r="D120" s="267" t="s">
        <v>341</v>
      </c>
      <c r="F120" s="61" t="str">
        <f t="shared" si="1"/>
        <v>Y</v>
      </c>
    </row>
    <row r="121" spans="1:8" ht="33" thickTop="1" thickBot="1">
      <c r="A121" s="125">
        <v>111</v>
      </c>
      <c r="B121" s="263" t="s">
        <v>581</v>
      </c>
      <c r="C121" s="265" t="s">
        <v>582</v>
      </c>
      <c r="D121" s="267" t="s">
        <v>346</v>
      </c>
      <c r="F121" s="61" t="str">
        <f t="shared" si="1"/>
        <v>N</v>
      </c>
    </row>
    <row r="122" spans="1:8" ht="33" thickTop="1" thickBot="1">
      <c r="A122" s="125">
        <v>112</v>
      </c>
      <c r="B122" s="263" t="s">
        <v>583</v>
      </c>
      <c r="C122" s="265" t="s">
        <v>584</v>
      </c>
      <c r="D122" s="267" t="s">
        <v>345</v>
      </c>
      <c r="F122" s="61" t="str">
        <f t="shared" si="1"/>
        <v>Y</v>
      </c>
    </row>
    <row r="123" spans="1:8" ht="17.25" thickTop="1" thickBot="1">
      <c r="A123" s="125">
        <v>113</v>
      </c>
      <c r="B123" s="263" t="s">
        <v>585</v>
      </c>
      <c r="C123" s="265" t="s">
        <v>586</v>
      </c>
      <c r="D123" s="267" t="s">
        <v>346</v>
      </c>
      <c r="F123" s="61" t="str">
        <f t="shared" si="1"/>
        <v>N</v>
      </c>
    </row>
    <row r="124" spans="1:8" ht="17.25" thickTop="1" thickBot="1">
      <c r="A124" s="125">
        <v>114</v>
      </c>
      <c r="B124" s="263" t="s">
        <v>587</v>
      </c>
      <c r="C124" s="265" t="s">
        <v>588</v>
      </c>
      <c r="D124" s="267" t="s">
        <v>344</v>
      </c>
      <c r="F124" s="61" t="str">
        <f t="shared" si="1"/>
        <v>Y</v>
      </c>
    </row>
    <row r="125" spans="1:8" ht="33" thickTop="1" thickBot="1">
      <c r="A125" s="125">
        <v>115</v>
      </c>
      <c r="B125" s="263" t="s">
        <v>589</v>
      </c>
      <c r="C125" s="265" t="s">
        <v>590</v>
      </c>
      <c r="D125" s="267" t="s">
        <v>342</v>
      </c>
      <c r="F125" s="61" t="str">
        <f t="shared" si="1"/>
        <v>Y</v>
      </c>
    </row>
    <row r="126" spans="1:8" ht="33" thickTop="1" thickBot="1">
      <c r="A126" s="125">
        <v>116</v>
      </c>
      <c r="B126" s="263" t="s">
        <v>591</v>
      </c>
      <c r="C126" s="265" t="s">
        <v>592</v>
      </c>
      <c r="D126" s="267" t="s">
        <v>341</v>
      </c>
      <c r="F126" s="61" t="str">
        <f t="shared" si="1"/>
        <v>Y</v>
      </c>
    </row>
    <row r="127" spans="1:8" ht="13.5" thickTop="1"/>
    <row r="128" spans="1:8" ht="15.75">
      <c r="F128" s="142">
        <f>COUNTIF(F11:F126,"Y")</f>
        <v>96</v>
      </c>
      <c r="G128" s="108"/>
      <c r="H128" s="111"/>
    </row>
    <row r="129" spans="6:8" ht="15.75">
      <c r="F129" s="138">
        <f>F128/116*100</f>
        <v>82.758620689655174</v>
      </c>
      <c r="G129" s="108"/>
      <c r="H129" s="111"/>
    </row>
    <row r="130" spans="6:8" ht="15.75">
      <c r="F130" s="89"/>
      <c r="G130" s="62"/>
      <c r="H130" s="89"/>
    </row>
    <row r="131" spans="6:8" ht="15.75">
      <c r="F131" s="60" t="s">
        <v>221</v>
      </c>
      <c r="G131" s="60">
        <f>COUNTIF(G11:G61,"=3")</f>
        <v>0</v>
      </c>
      <c r="H131" s="115">
        <f>G131/F128*100</f>
        <v>0</v>
      </c>
    </row>
    <row r="132" spans="6:8" ht="15.75">
      <c r="F132" s="60" t="s">
        <v>224</v>
      </c>
      <c r="G132" s="60">
        <f>COUNTIF(G11:G61,"=2")</f>
        <v>0</v>
      </c>
      <c r="H132" s="115">
        <f>G132/F128*100</f>
        <v>0</v>
      </c>
    </row>
    <row r="133" spans="6:8" ht="15.75">
      <c r="F133" s="60" t="s">
        <v>225</v>
      </c>
      <c r="G133" s="60">
        <f>COUNTIF(G11:G61,"=1")</f>
        <v>0</v>
      </c>
      <c r="H133" s="115">
        <f>G133/F128*100</f>
        <v>0</v>
      </c>
    </row>
    <row r="134" spans="6:8" ht="15.75">
      <c r="F134" s="60" t="s">
        <v>226</v>
      </c>
      <c r="G134" s="60">
        <f>COUNTIF(G11:G61,"=0")</f>
        <v>0</v>
      </c>
      <c r="H134" s="115">
        <f>G134/F128*100</f>
        <v>0</v>
      </c>
    </row>
  </sheetData>
  <mergeCells count="12">
    <mergeCell ref="F7:G7"/>
    <mergeCell ref="F8:G8"/>
    <mergeCell ref="B1:G1"/>
    <mergeCell ref="B2:G2"/>
    <mergeCell ref="D3:G3"/>
    <mergeCell ref="B4:G4"/>
    <mergeCell ref="A5:G5"/>
    <mergeCell ref="A6:A8"/>
    <mergeCell ref="B6:B8"/>
    <mergeCell ref="C6:C8"/>
    <mergeCell ref="D6:D7"/>
    <mergeCell ref="F6:G6"/>
  </mergeCells>
  <conditionalFormatting sqref="D11:D107">
    <cfRule type="containsText" dxfId="1" priority="1" stopIfTrue="1" operator="containsText" text="F">
      <formula>NOT(ISERROR(SEARCH("F",D11)))</formula>
    </cfRule>
    <cfRule type="containsText" dxfId="0" priority="2" stopIfTrue="1" operator="containsText" text="AB">
      <formula>NOT(ISERROR(SEARCH("AB",D11)))</formula>
    </cfRule>
  </conditionalFormatting>
  <pageMargins left="0.7" right="0.7" top="0.75" bottom="0.75" header="0.3" footer="0.3"/>
  <pageSetup orientation="portrait" horizontalDpi="0" verticalDpi="0" r:id="rId1"/>
  <drawing r:id="rId2"/>
</worksheet>
</file>

<file path=xl/worksheets/sheet3.xml><?xml version="1.0" encoding="utf-8"?>
<worksheet xmlns="http://schemas.openxmlformats.org/spreadsheetml/2006/main" xmlns:r="http://schemas.openxmlformats.org/officeDocument/2006/relationships">
  <sheetPr published="0"/>
  <dimension ref="B1:K42"/>
  <sheetViews>
    <sheetView workbookViewId="0">
      <selection activeCell="H15" sqref="H15"/>
    </sheetView>
  </sheetViews>
  <sheetFormatPr defaultRowHeight="12.75"/>
  <cols>
    <col min="4" max="4" width="30.7109375" customWidth="1"/>
    <col min="5" max="5" width="21.42578125" bestFit="1" customWidth="1"/>
    <col min="6" max="9" width="14" bestFit="1" customWidth="1"/>
    <col min="11" max="11" width="7.28515625" style="83" customWidth="1"/>
  </cols>
  <sheetData>
    <row r="1" spans="2:11" ht="30">
      <c r="C1" s="174" t="s">
        <v>165</v>
      </c>
      <c r="D1" s="174"/>
      <c r="E1" s="174"/>
      <c r="F1" s="174"/>
      <c r="G1" s="174"/>
      <c r="H1" s="174"/>
      <c r="I1" s="174"/>
      <c r="J1" s="42"/>
    </row>
    <row r="2" spans="2:11" ht="20.25">
      <c r="C2" s="175" t="s">
        <v>209</v>
      </c>
      <c r="D2" s="175"/>
      <c r="E2" s="175"/>
      <c r="F2" s="175"/>
      <c r="G2" s="175"/>
      <c r="H2" s="175"/>
      <c r="I2" s="175"/>
      <c r="J2" s="43"/>
    </row>
    <row r="3" spans="2:11" ht="27" customHeight="1">
      <c r="B3" s="178" t="s">
        <v>236</v>
      </c>
      <c r="C3" s="178"/>
      <c r="D3" s="178"/>
      <c r="E3" s="178"/>
      <c r="F3" s="178"/>
      <c r="G3" s="178"/>
      <c r="H3" s="178"/>
      <c r="I3" s="178"/>
      <c r="J3" s="178"/>
    </row>
    <row r="4" spans="2:11" ht="18">
      <c r="C4" s="176" t="s">
        <v>340</v>
      </c>
      <c r="D4" s="176"/>
      <c r="E4" s="176"/>
      <c r="F4" s="176"/>
      <c r="G4" s="176"/>
      <c r="H4" s="176"/>
      <c r="I4" s="176"/>
      <c r="J4" s="44"/>
    </row>
    <row r="5" spans="2:11" ht="28.5">
      <c r="D5" s="177" t="s">
        <v>173</v>
      </c>
      <c r="E5" s="177"/>
      <c r="F5" s="177"/>
      <c r="G5" s="177"/>
      <c r="H5" s="177"/>
    </row>
    <row r="8" spans="2:11" ht="20.25">
      <c r="B8" s="85" t="s">
        <v>233</v>
      </c>
      <c r="C8" s="86"/>
      <c r="D8" s="86"/>
      <c r="E8" s="87"/>
      <c r="K8" s="84"/>
    </row>
    <row r="9" spans="2:11" ht="15.75" customHeight="1">
      <c r="E9" s="173" t="s">
        <v>213</v>
      </c>
      <c r="F9" s="173"/>
      <c r="G9" s="173"/>
      <c r="H9" s="173"/>
      <c r="I9" s="173"/>
    </row>
    <row r="12" spans="2:11" ht="15.75">
      <c r="D12" s="59"/>
      <c r="E12" s="59" t="s">
        <v>23</v>
      </c>
      <c r="F12" s="59" t="s">
        <v>24</v>
      </c>
      <c r="G12" s="59" t="s">
        <v>25</v>
      </c>
      <c r="H12" s="59"/>
      <c r="I12" s="59"/>
    </row>
    <row r="13" spans="2:11" ht="27.75" customHeight="1">
      <c r="D13" s="35" t="s">
        <v>167</v>
      </c>
      <c r="E13" s="36">
        <v>75</v>
      </c>
      <c r="F13" s="36">
        <v>75</v>
      </c>
      <c r="G13" s="36">
        <v>75</v>
      </c>
      <c r="H13" s="82"/>
      <c r="I13" s="80"/>
    </row>
    <row r="14" spans="2:11" ht="27.75" customHeight="1">
      <c r="D14" s="37" t="s">
        <v>169</v>
      </c>
      <c r="E14" s="38">
        <v>83</v>
      </c>
      <c r="F14" s="38">
        <v>83</v>
      </c>
      <c r="G14" s="38">
        <v>83</v>
      </c>
      <c r="H14" s="81"/>
      <c r="I14" s="81"/>
    </row>
    <row r="15" spans="2:11" ht="29.25" customHeight="1">
      <c r="D15" s="45" t="s">
        <v>168</v>
      </c>
      <c r="E15" s="39">
        <f>(E13+E14)/2</f>
        <v>79</v>
      </c>
      <c r="F15" s="39">
        <f>(F13+F14)/2</f>
        <v>79</v>
      </c>
      <c r="G15" s="39">
        <f>(G13+G14)/2</f>
        <v>79</v>
      </c>
      <c r="H15" s="39"/>
      <c r="I15" s="39"/>
    </row>
    <row r="19" spans="4:9" ht="15.75">
      <c r="E19" s="59" t="s">
        <v>23</v>
      </c>
      <c r="F19" s="59" t="s">
        <v>24</v>
      </c>
      <c r="G19" s="59" t="s">
        <v>25</v>
      </c>
      <c r="H19" s="59"/>
      <c r="I19" s="59"/>
    </row>
    <row r="20" spans="4:9" ht="20.25">
      <c r="D20" s="45" t="s">
        <v>170</v>
      </c>
      <c r="E20" s="36">
        <f>E15</f>
        <v>79</v>
      </c>
      <c r="F20" s="36">
        <f>F15</f>
        <v>79</v>
      </c>
      <c r="G20" s="36">
        <f>G15</f>
        <v>79</v>
      </c>
      <c r="H20" s="82"/>
      <c r="I20" s="40"/>
    </row>
    <row r="21" spans="4:9" ht="20.25">
      <c r="D21" s="45"/>
      <c r="E21" s="82"/>
      <c r="F21" s="82"/>
      <c r="G21" s="82"/>
      <c r="H21" s="82"/>
      <c r="I21" s="40"/>
    </row>
    <row r="22" spans="4:9" ht="20.25">
      <c r="D22" s="45"/>
      <c r="E22" s="82"/>
      <c r="F22" s="82"/>
      <c r="G22" s="82"/>
      <c r="H22" s="82"/>
      <c r="I22" s="40"/>
    </row>
    <row r="39" spans="3:5">
      <c r="C39" s="45" t="s">
        <v>208</v>
      </c>
    </row>
    <row r="42" spans="3:5">
      <c r="D42" s="67" t="s">
        <v>347</v>
      </c>
      <c r="E42" s="41"/>
    </row>
  </sheetData>
  <mergeCells count="6">
    <mergeCell ref="E9:I9"/>
    <mergeCell ref="C1:I1"/>
    <mergeCell ref="C2:I2"/>
    <mergeCell ref="C4:I4"/>
    <mergeCell ref="D5:H5"/>
    <mergeCell ref="B3:J3"/>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sheetPr published="0"/>
  <dimension ref="A1:N15"/>
  <sheetViews>
    <sheetView workbookViewId="0">
      <selection activeCell="G28" sqref="G28"/>
    </sheetView>
  </sheetViews>
  <sheetFormatPr defaultRowHeight="12.75"/>
  <cols>
    <col min="2" max="2" width="6" bestFit="1" customWidth="1"/>
    <col min="3" max="3" width="19.140625" customWidth="1"/>
    <col min="4" max="4" width="12.140625" bestFit="1" customWidth="1"/>
    <col min="5" max="5" width="11" bestFit="1" customWidth="1"/>
    <col min="6" max="6" width="12.85546875" bestFit="1" customWidth="1"/>
  </cols>
  <sheetData>
    <row r="1" spans="1:14" ht="20.25">
      <c r="A1" s="179" t="s">
        <v>172</v>
      </c>
      <c r="B1" s="179"/>
      <c r="C1" s="179"/>
      <c r="D1" s="179"/>
      <c r="E1" s="179"/>
      <c r="F1" s="179"/>
      <c r="G1" s="179"/>
      <c r="H1" s="179"/>
      <c r="I1" s="179"/>
      <c r="J1" s="179"/>
      <c r="K1" s="179"/>
    </row>
    <row r="2" spans="1:14" ht="20.25">
      <c r="A2" s="179" t="s">
        <v>210</v>
      </c>
      <c r="B2" s="179"/>
      <c r="C2" s="179"/>
      <c r="D2" s="179"/>
      <c r="E2" s="179"/>
      <c r="F2" s="179"/>
      <c r="G2" s="179"/>
      <c r="H2" s="179"/>
      <c r="I2" s="179"/>
      <c r="J2" s="179"/>
      <c r="K2" s="179"/>
    </row>
    <row r="3" spans="1:14" ht="15.75">
      <c r="A3" s="180" t="s">
        <v>358</v>
      </c>
      <c r="B3" s="180"/>
      <c r="C3" s="180"/>
      <c r="D3" s="180"/>
      <c r="E3" s="180"/>
      <c r="F3" s="180"/>
      <c r="G3" s="180"/>
      <c r="H3" s="180"/>
      <c r="I3" s="180"/>
      <c r="J3" s="180"/>
      <c r="K3" s="180"/>
    </row>
    <row r="4" spans="1:14" ht="15">
      <c r="A4" s="181" t="s">
        <v>348</v>
      </c>
      <c r="B4" s="182"/>
      <c r="C4" s="182"/>
      <c r="D4" s="182"/>
      <c r="E4" s="181"/>
      <c r="F4" s="181"/>
      <c r="G4" s="49"/>
      <c r="H4" s="49"/>
      <c r="I4" s="49"/>
      <c r="J4" s="49"/>
      <c r="K4" s="181" t="s">
        <v>349</v>
      </c>
      <c r="L4" s="182"/>
      <c r="M4" s="182"/>
      <c r="N4" s="182"/>
    </row>
    <row r="5" spans="1:14" ht="15">
      <c r="A5" s="181" t="s">
        <v>234</v>
      </c>
      <c r="B5" s="181"/>
      <c r="C5" s="181"/>
      <c r="D5" s="181"/>
      <c r="E5" s="49"/>
      <c r="F5" s="49"/>
      <c r="G5" s="49"/>
      <c r="H5" s="49"/>
      <c r="I5" s="49"/>
      <c r="J5" s="49"/>
      <c r="K5" s="49"/>
      <c r="L5" s="50"/>
      <c r="M5" s="50"/>
    </row>
    <row r="6" spans="1:14" s="48" customFormat="1" ht="18.75">
      <c r="B6" s="186" t="s">
        <v>194</v>
      </c>
      <c r="C6" s="186"/>
      <c r="D6" s="186"/>
      <c r="E6" s="186"/>
      <c r="F6" s="186"/>
      <c r="G6" s="186"/>
      <c r="H6" s="186"/>
      <c r="I6" s="186"/>
      <c r="J6" s="186"/>
      <c r="K6" s="186"/>
      <c r="L6" s="186"/>
    </row>
    <row r="7" spans="1:14" s="48" customFormat="1" ht="18.75">
      <c r="B7" s="186" t="s">
        <v>195</v>
      </c>
      <c r="C7" s="186"/>
      <c r="D7" s="186"/>
      <c r="E7" s="186"/>
      <c r="F7" s="186"/>
      <c r="G7" s="186"/>
      <c r="H7" s="186"/>
      <c r="I7" s="186"/>
      <c r="J7" s="186"/>
      <c r="K7" s="186"/>
      <c r="L7" s="186"/>
    </row>
    <row r="8" spans="1:14" s="48" customFormat="1" ht="18.75">
      <c r="B8" s="186" t="s">
        <v>196</v>
      </c>
      <c r="C8" s="186"/>
      <c r="D8" s="186"/>
      <c r="E8" s="186"/>
      <c r="F8" s="186"/>
      <c r="G8" s="186"/>
      <c r="H8" s="186"/>
      <c r="I8" s="186"/>
      <c r="J8" s="186"/>
      <c r="K8" s="186"/>
      <c r="L8" s="186"/>
    </row>
    <row r="9" spans="1:14" ht="38.25" customHeight="1" thickBot="1">
      <c r="B9" s="187" t="s">
        <v>197</v>
      </c>
      <c r="C9" s="187"/>
      <c r="D9" s="187"/>
      <c r="E9" s="187"/>
      <c r="F9" s="187"/>
      <c r="G9" s="187"/>
      <c r="H9" s="187"/>
      <c r="I9" s="187"/>
      <c r="J9" s="187"/>
      <c r="K9" s="187"/>
      <c r="L9" s="187"/>
    </row>
    <row r="10" spans="1:14" ht="15.75">
      <c r="B10" s="183" t="s">
        <v>4</v>
      </c>
      <c r="C10" s="183" t="s">
        <v>198</v>
      </c>
      <c r="D10" s="52" t="s">
        <v>199</v>
      </c>
      <c r="E10" s="183" t="s">
        <v>202</v>
      </c>
      <c r="F10" s="183" t="s">
        <v>203</v>
      </c>
      <c r="G10" s="51"/>
      <c r="H10" s="51"/>
      <c r="I10" s="51"/>
      <c r="J10" s="51"/>
      <c r="K10" s="51"/>
      <c r="L10" s="51"/>
    </row>
    <row r="11" spans="1:14" ht="15.75">
      <c r="B11" s="184"/>
      <c r="C11" s="184"/>
      <c r="D11" s="53" t="s">
        <v>200</v>
      </c>
      <c r="E11" s="184"/>
      <c r="F11" s="184"/>
      <c r="G11" s="51"/>
      <c r="H11" s="51"/>
      <c r="I11" s="51"/>
      <c r="J11" s="51"/>
      <c r="K11" s="51"/>
      <c r="L11" s="51"/>
    </row>
    <row r="12" spans="1:14" ht="16.5" thickBot="1">
      <c r="B12" s="185"/>
      <c r="C12" s="185"/>
      <c r="D12" s="54" t="s">
        <v>201</v>
      </c>
      <c r="E12" s="185"/>
      <c r="F12" s="185"/>
      <c r="G12" s="51"/>
      <c r="H12" s="51"/>
      <c r="I12" s="51"/>
      <c r="J12" s="51"/>
      <c r="K12" s="51"/>
      <c r="L12" s="51"/>
    </row>
    <row r="13" spans="1:14" ht="19.5" thickBot="1">
      <c r="B13" s="55" t="s">
        <v>23</v>
      </c>
      <c r="C13" s="56" t="s">
        <v>352</v>
      </c>
      <c r="D13" s="57">
        <v>93</v>
      </c>
      <c r="E13" s="57">
        <v>75</v>
      </c>
      <c r="F13" s="57" t="s">
        <v>171</v>
      </c>
      <c r="G13" s="51"/>
      <c r="H13" s="51"/>
      <c r="I13" s="51"/>
      <c r="J13" s="51"/>
      <c r="K13" s="51"/>
      <c r="L13" s="51"/>
    </row>
    <row r="14" spans="1:14" ht="19.5" thickBot="1">
      <c r="B14" s="55" t="s">
        <v>24</v>
      </c>
      <c r="C14" s="56" t="s">
        <v>353</v>
      </c>
      <c r="D14" s="57">
        <v>87</v>
      </c>
      <c r="E14" s="57">
        <v>75</v>
      </c>
      <c r="F14" s="57" t="s">
        <v>171</v>
      </c>
      <c r="G14" s="51"/>
      <c r="H14" s="51"/>
      <c r="I14" s="51"/>
      <c r="J14" s="51"/>
      <c r="K14" s="51"/>
      <c r="L14" s="51"/>
    </row>
    <row r="15" spans="1:14" ht="19.5" thickBot="1">
      <c r="B15" s="55" t="s">
        <v>25</v>
      </c>
      <c r="C15" s="56" t="s">
        <v>354</v>
      </c>
      <c r="D15" s="57">
        <v>85</v>
      </c>
      <c r="E15" s="57">
        <v>75</v>
      </c>
      <c r="F15" s="57" t="s">
        <v>171</v>
      </c>
      <c r="G15" s="51"/>
      <c r="H15" s="51"/>
      <c r="I15" s="51"/>
      <c r="J15" s="51"/>
      <c r="K15" s="51"/>
      <c r="L15" s="51"/>
    </row>
  </sheetData>
  <mergeCells count="15">
    <mergeCell ref="A1:K1"/>
    <mergeCell ref="A2:K2"/>
    <mergeCell ref="A3:K3"/>
    <mergeCell ref="A4:D4"/>
    <mergeCell ref="B10:B12"/>
    <mergeCell ref="C10:C12"/>
    <mergeCell ref="E10:E12"/>
    <mergeCell ref="F10:F12"/>
    <mergeCell ref="B6:L6"/>
    <mergeCell ref="B7:L7"/>
    <mergeCell ref="E4:F4"/>
    <mergeCell ref="K4:N4"/>
    <mergeCell ref="A5:D5"/>
    <mergeCell ref="B8:L8"/>
    <mergeCell ref="B9:L9"/>
  </mergeCells>
  <pageMargins left="0.7" right="0.7" top="0.75" bottom="0.75" header="0.3" footer="0.3"/>
</worksheet>
</file>

<file path=xl/worksheets/sheet5.xml><?xml version="1.0" encoding="utf-8"?>
<worksheet xmlns="http://schemas.openxmlformats.org/spreadsheetml/2006/main" xmlns:r="http://schemas.openxmlformats.org/officeDocument/2006/relationships">
  <sheetPr published="0"/>
  <dimension ref="A1:R66"/>
  <sheetViews>
    <sheetView tabSelected="1" topLeftCell="A7" zoomScale="71" zoomScaleNormal="71" workbookViewId="0">
      <selection activeCell="R17" sqref="R17:R20"/>
    </sheetView>
  </sheetViews>
  <sheetFormatPr defaultRowHeight="12.75"/>
  <cols>
    <col min="2" max="2" width="11.5703125" customWidth="1"/>
    <col min="7" max="7" width="10.85546875" customWidth="1"/>
    <col min="8" max="8" width="17.5703125" customWidth="1"/>
  </cols>
  <sheetData>
    <row r="1" spans="1:18" ht="20.25">
      <c r="A1" s="179" t="s">
        <v>172</v>
      </c>
      <c r="B1" s="179"/>
      <c r="C1" s="179"/>
      <c r="D1" s="179"/>
      <c r="E1" s="179"/>
      <c r="F1" s="179"/>
      <c r="G1" s="179"/>
      <c r="H1" s="179"/>
      <c r="I1" s="179"/>
      <c r="J1" s="179"/>
      <c r="K1" s="179"/>
      <c r="L1" s="179"/>
      <c r="M1" s="179"/>
      <c r="N1" s="179"/>
    </row>
    <row r="2" spans="1:18" ht="20.25">
      <c r="A2" s="179" t="s">
        <v>210</v>
      </c>
      <c r="B2" s="179"/>
      <c r="C2" s="179"/>
      <c r="D2" s="179"/>
      <c r="E2" s="179"/>
      <c r="F2" s="179"/>
      <c r="G2" s="179"/>
      <c r="H2" s="179"/>
      <c r="I2" s="179"/>
      <c r="J2" s="179"/>
      <c r="K2" s="179"/>
      <c r="L2" s="179"/>
      <c r="M2" s="179"/>
      <c r="N2" s="179"/>
    </row>
    <row r="3" spans="1:18" ht="15.75">
      <c r="A3" s="180" t="s">
        <v>358</v>
      </c>
      <c r="B3" s="180"/>
      <c r="C3" s="180"/>
      <c r="D3" s="180"/>
      <c r="E3" s="180"/>
      <c r="F3" s="180"/>
      <c r="G3" s="180"/>
      <c r="H3" s="180"/>
      <c r="I3" s="180"/>
      <c r="J3" s="180"/>
      <c r="K3" s="180"/>
      <c r="L3" s="180"/>
      <c r="M3" s="180"/>
      <c r="N3" s="180"/>
    </row>
    <row r="4" spans="1:18" ht="15.75">
      <c r="A4" s="181" t="s">
        <v>348</v>
      </c>
      <c r="B4" s="182"/>
      <c r="C4" s="182"/>
      <c r="D4" s="182"/>
      <c r="E4" s="206" t="s">
        <v>350</v>
      </c>
      <c r="F4" s="206"/>
      <c r="G4" s="206"/>
      <c r="H4" s="206"/>
      <c r="I4" s="206"/>
      <c r="J4" s="206"/>
      <c r="K4" s="206"/>
      <c r="L4" s="49"/>
      <c r="M4" s="181" t="s">
        <v>351</v>
      </c>
      <c r="N4" s="182"/>
      <c r="O4" s="182"/>
      <c r="P4" s="182"/>
      <c r="Q4" s="50"/>
    </row>
    <row r="5" spans="1:18" ht="15">
      <c r="A5" s="181" t="s">
        <v>234</v>
      </c>
      <c r="B5" s="181"/>
      <c r="C5" s="181"/>
      <c r="D5" s="181"/>
      <c r="E5" s="181"/>
      <c r="F5" s="181"/>
      <c r="G5" s="207"/>
      <c r="H5" s="207"/>
      <c r="I5" s="207"/>
      <c r="J5" s="49"/>
      <c r="K5" s="49"/>
      <c r="L5" s="49"/>
      <c r="M5" s="49"/>
      <c r="N5" s="50"/>
      <c r="O5" s="50"/>
      <c r="Q5" s="50"/>
    </row>
    <row r="6" spans="1:18" ht="18.75">
      <c r="A6" s="49"/>
      <c r="B6" s="49"/>
      <c r="C6" s="49"/>
      <c r="D6" s="47"/>
      <c r="E6" s="187" t="s">
        <v>204</v>
      </c>
      <c r="F6" s="187"/>
      <c r="G6" s="187"/>
      <c r="H6" s="187"/>
      <c r="I6" s="187"/>
      <c r="J6" s="187"/>
      <c r="K6" s="187"/>
      <c r="L6" s="47"/>
      <c r="M6" s="47"/>
      <c r="N6" s="47"/>
      <c r="O6" s="48"/>
      <c r="P6" s="50"/>
      <c r="Q6" s="50"/>
    </row>
    <row r="7" spans="1:18" ht="18.75">
      <c r="A7" s="49"/>
      <c r="B7" s="49"/>
      <c r="C7" s="49"/>
      <c r="D7" s="47"/>
      <c r="E7" s="187" t="s">
        <v>205</v>
      </c>
      <c r="F7" s="187"/>
      <c r="G7" s="187"/>
      <c r="H7" s="187"/>
      <c r="I7" s="187"/>
      <c r="J7" s="187"/>
      <c r="K7" s="187"/>
      <c r="L7" s="187"/>
      <c r="M7" s="187"/>
      <c r="N7" s="47"/>
      <c r="O7" s="48"/>
      <c r="P7" s="50"/>
      <c r="Q7" s="50"/>
    </row>
    <row r="8" spans="1:18" ht="18.75">
      <c r="A8" s="49"/>
      <c r="B8" s="49"/>
      <c r="C8" s="49"/>
      <c r="D8" s="47"/>
      <c r="E8" s="58" t="s">
        <v>206</v>
      </c>
      <c r="F8" s="47"/>
      <c r="G8" s="47"/>
      <c r="H8" s="47"/>
      <c r="I8" s="47"/>
      <c r="J8" s="47"/>
      <c r="K8" s="47"/>
      <c r="L8" s="47"/>
      <c r="M8" s="47"/>
      <c r="N8" s="47"/>
      <c r="O8" s="48"/>
      <c r="P8" s="50"/>
      <c r="Q8" s="50"/>
    </row>
    <row r="9" spans="1:18" ht="18.75">
      <c r="D9" s="48"/>
      <c r="E9" s="58" t="s">
        <v>207</v>
      </c>
      <c r="F9" s="48"/>
      <c r="G9" s="48"/>
      <c r="H9" s="48"/>
      <c r="I9" s="48"/>
      <c r="J9" s="48"/>
      <c r="K9" s="48"/>
      <c r="L9" s="48"/>
      <c r="M9" s="48"/>
      <c r="N9" s="48"/>
      <c r="O9" s="48"/>
    </row>
    <row r="10" spans="1:18" ht="18.75" customHeight="1">
      <c r="D10" s="186" t="s">
        <v>206</v>
      </c>
      <c r="E10" s="186"/>
      <c r="F10" s="186"/>
      <c r="G10" s="186"/>
      <c r="H10" s="186"/>
      <c r="I10" s="186"/>
      <c r="J10" s="186"/>
      <c r="K10" s="186"/>
      <c r="L10" s="186"/>
      <c r="M10" s="186"/>
      <c r="N10" s="48"/>
      <c r="O10" s="48"/>
    </row>
    <row r="11" spans="1:18" ht="18.75">
      <c r="B11" s="68"/>
      <c r="C11" s="68"/>
      <c r="D11" s="68"/>
      <c r="E11" s="68"/>
      <c r="F11" s="68"/>
      <c r="G11" s="68"/>
      <c r="H11" s="68"/>
      <c r="I11" s="68"/>
      <c r="J11" s="68"/>
      <c r="K11" s="68"/>
      <c r="L11" s="68"/>
      <c r="M11" s="68"/>
      <c r="N11" s="68"/>
      <c r="O11" s="68"/>
      <c r="P11" s="68"/>
      <c r="Q11" s="68"/>
      <c r="R11" s="68"/>
    </row>
    <row r="12" spans="1:18" ht="15.75" customHeight="1">
      <c r="B12" s="204" t="s">
        <v>174</v>
      </c>
      <c r="C12" s="204"/>
      <c r="D12" s="204"/>
      <c r="E12" s="204"/>
      <c r="F12" s="204"/>
      <c r="G12" s="204"/>
      <c r="H12" s="204"/>
      <c r="I12" s="204"/>
      <c r="J12" s="204"/>
      <c r="K12" s="204"/>
      <c r="L12" s="204"/>
      <c r="M12" s="204"/>
      <c r="N12" s="204"/>
      <c r="O12" s="204"/>
      <c r="P12" s="204"/>
      <c r="Q12" s="204"/>
      <c r="R12" s="68"/>
    </row>
    <row r="13" spans="1:18" ht="21" customHeight="1">
      <c r="B13" s="205" t="s">
        <v>211</v>
      </c>
      <c r="C13" s="205"/>
      <c r="D13" s="205"/>
      <c r="E13" s="205"/>
      <c r="F13" s="205"/>
      <c r="G13" s="205"/>
      <c r="H13" s="205"/>
      <c r="I13" s="205"/>
      <c r="J13" s="205"/>
      <c r="K13" s="205"/>
      <c r="L13" s="205"/>
      <c r="M13" s="205"/>
      <c r="N13" s="205"/>
      <c r="O13" s="205"/>
      <c r="P13" s="205"/>
      <c r="Q13" s="205"/>
      <c r="R13" s="68"/>
    </row>
    <row r="14" spans="1:18" ht="21.75" customHeight="1">
      <c r="B14" s="202"/>
      <c r="C14" s="202"/>
      <c r="D14" s="202"/>
      <c r="E14" s="202"/>
      <c r="F14" s="202"/>
      <c r="G14" s="202"/>
      <c r="H14" s="202"/>
      <c r="I14" s="202"/>
      <c r="J14" s="202"/>
      <c r="K14" s="202"/>
      <c r="L14" s="202"/>
      <c r="M14" s="202"/>
      <c r="N14" s="202"/>
      <c r="O14" s="202"/>
      <c r="P14" s="203"/>
      <c r="Q14" s="203"/>
      <c r="R14" s="68"/>
    </row>
    <row r="15" spans="1:18" ht="31.5" customHeight="1">
      <c r="B15" s="191" t="s">
        <v>175</v>
      </c>
      <c r="C15" s="69"/>
      <c r="D15" s="191" t="s">
        <v>36</v>
      </c>
      <c r="E15" s="191"/>
      <c r="F15" s="191"/>
      <c r="G15" s="191"/>
      <c r="H15" s="191"/>
      <c r="I15" s="191"/>
      <c r="J15" s="191"/>
      <c r="K15" s="191"/>
      <c r="L15" s="191"/>
      <c r="M15" s="191"/>
      <c r="N15" s="191"/>
      <c r="O15" s="191"/>
      <c r="P15" s="192" t="s">
        <v>176</v>
      </c>
      <c r="Q15" s="192"/>
      <c r="R15" s="68"/>
    </row>
    <row r="16" spans="1:18" ht="30" customHeight="1">
      <c r="B16" s="192"/>
      <c r="C16" s="70"/>
      <c r="D16" s="71" t="s">
        <v>177</v>
      </c>
      <c r="E16" s="71" t="s">
        <v>178</v>
      </c>
      <c r="F16" s="71" t="s">
        <v>179</v>
      </c>
      <c r="G16" s="71" t="s">
        <v>180</v>
      </c>
      <c r="H16" s="71" t="s">
        <v>181</v>
      </c>
      <c r="I16" s="71" t="s">
        <v>182</v>
      </c>
      <c r="J16" s="71" t="s">
        <v>183</v>
      </c>
      <c r="K16" s="71" t="s">
        <v>184</v>
      </c>
      <c r="L16" s="71" t="s">
        <v>185</v>
      </c>
      <c r="M16" s="71" t="s">
        <v>186</v>
      </c>
      <c r="N16" s="71" t="s">
        <v>187</v>
      </c>
      <c r="O16" s="71" t="s">
        <v>188</v>
      </c>
      <c r="P16" s="71" t="s">
        <v>189</v>
      </c>
      <c r="Q16" s="71" t="s">
        <v>193</v>
      </c>
      <c r="R16" s="68"/>
    </row>
    <row r="17" spans="2:18" ht="18.75">
      <c r="B17" s="70" t="s">
        <v>39</v>
      </c>
      <c r="C17" s="70"/>
      <c r="D17" s="71">
        <v>3</v>
      </c>
      <c r="E17" s="72">
        <v>3</v>
      </c>
      <c r="F17" s="72">
        <v>2</v>
      </c>
      <c r="G17" s="72">
        <v>2</v>
      </c>
      <c r="H17" s="72" t="s">
        <v>40</v>
      </c>
      <c r="I17" s="72" t="s">
        <v>40</v>
      </c>
      <c r="J17" s="72" t="s">
        <v>40</v>
      </c>
      <c r="K17" s="72" t="s">
        <v>40</v>
      </c>
      <c r="L17" s="72">
        <v>1</v>
      </c>
      <c r="M17" s="72" t="s">
        <v>40</v>
      </c>
      <c r="N17" s="72">
        <v>2</v>
      </c>
      <c r="O17" s="72">
        <v>3</v>
      </c>
      <c r="P17" s="72">
        <v>1</v>
      </c>
      <c r="Q17" s="140">
        <v>2</v>
      </c>
      <c r="R17" s="68"/>
    </row>
    <row r="18" spans="2:18" ht="18.75">
      <c r="B18" s="70" t="s">
        <v>41</v>
      </c>
      <c r="C18" s="70"/>
      <c r="D18" s="72">
        <v>2</v>
      </c>
      <c r="E18" s="71">
        <v>3</v>
      </c>
      <c r="F18" s="72">
        <v>2</v>
      </c>
      <c r="G18" s="71">
        <v>2</v>
      </c>
      <c r="H18" s="71" t="s">
        <v>40</v>
      </c>
      <c r="I18" s="72" t="s">
        <v>40</v>
      </c>
      <c r="J18" s="72" t="s">
        <v>40</v>
      </c>
      <c r="K18" s="72" t="s">
        <v>40</v>
      </c>
      <c r="L18" s="71" t="s">
        <v>40</v>
      </c>
      <c r="M18" s="72" t="s">
        <v>40</v>
      </c>
      <c r="N18" s="72">
        <v>2</v>
      </c>
      <c r="O18" s="72">
        <v>2</v>
      </c>
      <c r="P18" s="71">
        <v>1</v>
      </c>
      <c r="Q18" s="140">
        <v>2</v>
      </c>
      <c r="R18" s="68"/>
    </row>
    <row r="19" spans="2:18" ht="18.75">
      <c r="B19" s="70" t="s">
        <v>190</v>
      </c>
      <c r="C19" s="70"/>
      <c r="D19" s="71">
        <v>3</v>
      </c>
      <c r="E19" s="72">
        <v>3</v>
      </c>
      <c r="F19" s="72">
        <v>2</v>
      </c>
      <c r="G19" s="72">
        <v>2</v>
      </c>
      <c r="H19" s="72" t="s">
        <v>40</v>
      </c>
      <c r="I19" s="72" t="s">
        <v>40</v>
      </c>
      <c r="J19" s="72" t="s">
        <v>40</v>
      </c>
      <c r="K19" s="72" t="s">
        <v>40</v>
      </c>
      <c r="L19" s="72">
        <v>1</v>
      </c>
      <c r="M19" s="72" t="s">
        <v>40</v>
      </c>
      <c r="N19" s="72">
        <v>2</v>
      </c>
      <c r="O19" s="72">
        <v>3</v>
      </c>
      <c r="P19" s="71">
        <v>1</v>
      </c>
      <c r="Q19" s="140">
        <v>2</v>
      </c>
      <c r="R19" s="68"/>
    </row>
    <row r="20" spans="2:18" ht="18.75">
      <c r="B20" s="70" t="s">
        <v>191</v>
      </c>
      <c r="C20" s="70"/>
      <c r="D20" s="71">
        <v>2.7</v>
      </c>
      <c r="E20" s="71">
        <v>3</v>
      </c>
      <c r="F20" s="71">
        <v>2</v>
      </c>
      <c r="G20" s="71">
        <v>2</v>
      </c>
      <c r="H20" s="71" t="s">
        <v>40</v>
      </c>
      <c r="I20" s="71" t="s">
        <v>40</v>
      </c>
      <c r="J20" s="71" t="s">
        <v>40</v>
      </c>
      <c r="K20" s="71" t="s">
        <v>40</v>
      </c>
      <c r="L20" s="71">
        <v>1</v>
      </c>
      <c r="M20" s="71" t="s">
        <v>40</v>
      </c>
      <c r="N20" s="71">
        <v>2</v>
      </c>
      <c r="O20" s="71">
        <v>2.7</v>
      </c>
      <c r="P20" s="77">
        <f>AVERAGE(P17:P19)</f>
        <v>1</v>
      </c>
      <c r="Q20" s="77">
        <f>AVERAGE(Q17:Q19)</f>
        <v>2</v>
      </c>
      <c r="R20" s="68"/>
    </row>
    <row r="21" spans="2:18" ht="18.75">
      <c r="B21" s="73"/>
      <c r="C21" s="73"/>
      <c r="D21" s="74"/>
      <c r="E21" s="75"/>
      <c r="F21" s="75"/>
      <c r="G21" s="75"/>
      <c r="H21" s="75"/>
      <c r="I21" s="75"/>
      <c r="J21" s="74"/>
      <c r="K21" s="75"/>
      <c r="L21" s="74"/>
      <c r="M21" s="74"/>
      <c r="N21" s="75"/>
      <c r="O21" s="74"/>
      <c r="P21" s="74"/>
      <c r="Q21" s="76"/>
      <c r="R21" s="68"/>
    </row>
    <row r="22" spans="2:18" ht="26.25" customHeight="1">
      <c r="B22" s="195" t="s">
        <v>174</v>
      </c>
      <c r="C22" s="196"/>
      <c r="D22" s="196"/>
      <c r="E22" s="196"/>
      <c r="F22" s="196"/>
      <c r="G22" s="196"/>
      <c r="H22" s="196"/>
      <c r="I22" s="196"/>
      <c r="J22" s="196"/>
      <c r="K22" s="196"/>
      <c r="L22" s="196"/>
      <c r="M22" s="196"/>
      <c r="N22" s="196"/>
      <c r="O22" s="196"/>
      <c r="P22" s="196"/>
      <c r="Q22" s="196"/>
      <c r="R22" s="68"/>
    </row>
    <row r="23" spans="2:18" ht="24.75" customHeight="1">
      <c r="B23" s="197" t="s">
        <v>211</v>
      </c>
      <c r="C23" s="198"/>
      <c r="D23" s="198"/>
      <c r="E23" s="198"/>
      <c r="F23" s="198"/>
      <c r="G23" s="198"/>
      <c r="H23" s="198"/>
      <c r="I23" s="198"/>
      <c r="J23" s="198"/>
      <c r="K23" s="198"/>
      <c r="L23" s="198"/>
      <c r="M23" s="198"/>
      <c r="N23" s="198"/>
      <c r="O23" s="198"/>
      <c r="P23" s="198"/>
      <c r="Q23" s="198"/>
      <c r="R23" s="68"/>
    </row>
    <row r="24" spans="2:18" ht="18.75">
      <c r="B24" s="199"/>
      <c r="C24" s="200"/>
      <c r="D24" s="200"/>
      <c r="E24" s="200"/>
      <c r="F24" s="200"/>
      <c r="G24" s="200"/>
      <c r="H24" s="200"/>
      <c r="I24" s="200"/>
      <c r="J24" s="200"/>
      <c r="K24" s="200"/>
      <c r="L24" s="200"/>
      <c r="M24" s="200"/>
      <c r="N24" s="200"/>
      <c r="O24" s="200"/>
      <c r="P24" s="201"/>
      <c r="Q24" s="201"/>
      <c r="R24" s="68"/>
    </row>
    <row r="25" spans="2:18" ht="31.5" customHeight="1">
      <c r="B25" s="192" t="s">
        <v>175</v>
      </c>
      <c r="C25" s="194"/>
      <c r="D25" s="192" t="s">
        <v>36</v>
      </c>
      <c r="E25" s="192"/>
      <c r="F25" s="192"/>
      <c r="G25" s="192"/>
      <c r="H25" s="192"/>
      <c r="I25" s="192"/>
      <c r="J25" s="192"/>
      <c r="K25" s="192"/>
      <c r="L25" s="192"/>
      <c r="M25" s="192"/>
      <c r="N25" s="192"/>
      <c r="O25" s="192"/>
      <c r="P25" s="192" t="s">
        <v>176</v>
      </c>
      <c r="Q25" s="192"/>
      <c r="R25" s="68"/>
    </row>
    <row r="26" spans="2:18" ht="23.25" customHeight="1">
      <c r="B26" s="192"/>
      <c r="C26" s="191"/>
      <c r="D26" s="71" t="s">
        <v>177</v>
      </c>
      <c r="E26" s="71" t="s">
        <v>178</v>
      </c>
      <c r="F26" s="71" t="s">
        <v>179</v>
      </c>
      <c r="G26" s="71" t="s">
        <v>180</v>
      </c>
      <c r="H26" s="71" t="s">
        <v>181</v>
      </c>
      <c r="I26" s="71" t="s">
        <v>182</v>
      </c>
      <c r="J26" s="71" t="s">
        <v>183</v>
      </c>
      <c r="K26" s="71" t="s">
        <v>184</v>
      </c>
      <c r="L26" s="71" t="s">
        <v>185</v>
      </c>
      <c r="M26" s="71" t="s">
        <v>186</v>
      </c>
      <c r="N26" s="71" t="s">
        <v>187</v>
      </c>
      <c r="O26" s="71" t="s">
        <v>188</v>
      </c>
      <c r="P26" s="71" t="s">
        <v>189</v>
      </c>
      <c r="Q26" s="71" t="s">
        <v>193</v>
      </c>
      <c r="R26" s="68"/>
    </row>
    <row r="27" spans="2:18" ht="19.5" thickBot="1">
      <c r="B27" s="70" t="s">
        <v>39</v>
      </c>
      <c r="C27" s="57">
        <v>79</v>
      </c>
      <c r="D27" s="77">
        <f>(C27/3)*D17</f>
        <v>79</v>
      </c>
      <c r="E27" s="77">
        <f>(C27/3)*E17</f>
        <v>79</v>
      </c>
      <c r="F27" s="77">
        <f>(C27/3)*F17</f>
        <v>52.666666666666664</v>
      </c>
      <c r="G27" s="77" t="s">
        <v>40</v>
      </c>
      <c r="H27" s="77" t="s">
        <v>40</v>
      </c>
      <c r="I27" s="77" t="s">
        <v>40</v>
      </c>
      <c r="J27" s="77" t="s">
        <v>40</v>
      </c>
      <c r="K27" s="77" t="s">
        <v>40</v>
      </c>
      <c r="L27" s="77">
        <f>(C27/3)*L17</f>
        <v>26.333333333333332</v>
      </c>
      <c r="M27" s="77" t="s">
        <v>40</v>
      </c>
      <c r="N27" s="77">
        <f>(C27/3)*N17</f>
        <v>52.666666666666664</v>
      </c>
      <c r="O27" s="77">
        <f>(C27/3)*O17</f>
        <v>79</v>
      </c>
      <c r="P27" s="77">
        <f>(C27/3)*P17</f>
        <v>26.333333333333332</v>
      </c>
      <c r="Q27" s="77">
        <f>(C27/3)*Q17</f>
        <v>52.666666666666664</v>
      </c>
      <c r="R27" s="68"/>
    </row>
    <row r="28" spans="2:18" ht="19.5" thickBot="1">
      <c r="B28" s="70" t="s">
        <v>41</v>
      </c>
      <c r="C28" s="57">
        <v>79</v>
      </c>
      <c r="D28" s="77">
        <f t="shared" ref="D28:D29" si="0">(C28/3)*D18</f>
        <v>52.666666666666664</v>
      </c>
      <c r="E28" s="77">
        <f t="shared" ref="E28:E29" si="1">(C28/3)*E18</f>
        <v>79</v>
      </c>
      <c r="F28" s="77">
        <f t="shared" ref="F28:F29" si="2">(C28/3)*F18</f>
        <v>52.666666666666664</v>
      </c>
      <c r="G28" s="77">
        <f>(C28/3)*G18</f>
        <v>52.666666666666664</v>
      </c>
      <c r="H28" s="77" t="s">
        <v>40</v>
      </c>
      <c r="I28" s="77" t="s">
        <v>40</v>
      </c>
      <c r="J28" s="77" t="s">
        <v>40</v>
      </c>
      <c r="K28" s="77" t="s">
        <v>40</v>
      </c>
      <c r="L28" s="77">
        <v>0</v>
      </c>
      <c r="M28" s="77" t="s">
        <v>40</v>
      </c>
      <c r="N28" s="77">
        <f t="shared" ref="N28:N29" si="3">(C28/3)*N18</f>
        <v>52.666666666666664</v>
      </c>
      <c r="O28" s="77">
        <f t="shared" ref="O28:O29" si="4">(C28/3)*O18</f>
        <v>52.666666666666664</v>
      </c>
      <c r="P28" s="77">
        <f t="shared" ref="P28:P29" si="5">(C28/3)*P18</f>
        <v>26.333333333333332</v>
      </c>
      <c r="Q28" s="77">
        <f t="shared" ref="Q28:Q29" si="6">(C28/3)*Q18</f>
        <v>52.666666666666664</v>
      </c>
      <c r="R28" s="68"/>
    </row>
    <row r="29" spans="2:18" ht="19.5" thickBot="1">
      <c r="B29" s="70" t="s">
        <v>190</v>
      </c>
      <c r="C29" s="57">
        <v>79</v>
      </c>
      <c r="D29" s="77">
        <f t="shared" si="0"/>
        <v>79</v>
      </c>
      <c r="E29" s="77">
        <f t="shared" si="1"/>
        <v>79</v>
      </c>
      <c r="F29" s="77">
        <f t="shared" si="2"/>
        <v>52.666666666666664</v>
      </c>
      <c r="G29" s="77">
        <f>(C29/3)*G19</f>
        <v>52.666666666666664</v>
      </c>
      <c r="H29" s="77" t="s">
        <v>40</v>
      </c>
      <c r="I29" s="77" t="s">
        <v>40</v>
      </c>
      <c r="J29" s="77" t="s">
        <v>40</v>
      </c>
      <c r="K29" s="77" t="s">
        <v>40</v>
      </c>
      <c r="L29" s="77">
        <f t="shared" ref="L29" si="7">(C29/3)*L19</f>
        <v>26.333333333333332</v>
      </c>
      <c r="M29" s="77" t="s">
        <v>40</v>
      </c>
      <c r="N29" s="77">
        <f t="shared" si="3"/>
        <v>52.666666666666664</v>
      </c>
      <c r="O29" s="77">
        <f t="shared" si="4"/>
        <v>79</v>
      </c>
      <c r="P29" s="77">
        <f t="shared" si="5"/>
        <v>26.333333333333332</v>
      </c>
      <c r="Q29" s="77">
        <f t="shared" si="6"/>
        <v>52.666666666666664</v>
      </c>
      <c r="R29" s="68"/>
    </row>
    <row r="30" spans="2:18" ht="18.75">
      <c r="B30" s="70" t="s">
        <v>191</v>
      </c>
      <c r="C30" s="70"/>
      <c r="D30" s="78">
        <f>AVERAGE(D27:D29)</f>
        <v>70.222222222222214</v>
      </c>
      <c r="E30" s="78">
        <f t="shared" ref="E30:Q30" si="8">AVERAGE(E27:E29)</f>
        <v>79</v>
      </c>
      <c r="F30" s="78">
        <f t="shared" si="8"/>
        <v>52.666666666666664</v>
      </c>
      <c r="G30" s="78">
        <f t="shared" si="8"/>
        <v>52.666666666666664</v>
      </c>
      <c r="H30" s="78" t="s">
        <v>40</v>
      </c>
      <c r="I30" s="78" t="s">
        <v>40</v>
      </c>
      <c r="J30" s="78" t="s">
        <v>40</v>
      </c>
      <c r="K30" s="78" t="s">
        <v>40</v>
      </c>
      <c r="L30" s="78">
        <f t="shared" si="8"/>
        <v>17.555555555555554</v>
      </c>
      <c r="M30" s="78" t="s">
        <v>40</v>
      </c>
      <c r="N30" s="78">
        <f t="shared" si="8"/>
        <v>52.666666666666664</v>
      </c>
      <c r="O30" s="78">
        <f t="shared" si="8"/>
        <v>70.222222222222214</v>
      </c>
      <c r="P30" s="78">
        <f t="shared" si="8"/>
        <v>26.333333333333332</v>
      </c>
      <c r="Q30" s="78">
        <f t="shared" si="8"/>
        <v>52.666666666666664</v>
      </c>
      <c r="R30" s="68"/>
    </row>
    <row r="31" spans="2:18" ht="18.75">
      <c r="B31" s="73"/>
      <c r="C31" s="73"/>
      <c r="D31" s="73"/>
      <c r="E31" s="75"/>
      <c r="F31" s="75"/>
      <c r="G31" s="75"/>
      <c r="H31" s="75"/>
      <c r="I31" s="75"/>
      <c r="J31" s="74"/>
      <c r="K31" s="75"/>
      <c r="L31" s="74"/>
      <c r="M31" s="74"/>
      <c r="N31" s="75"/>
      <c r="O31" s="74"/>
      <c r="P31" s="74"/>
      <c r="Q31" s="74"/>
      <c r="R31" s="68"/>
    </row>
    <row r="32" spans="2:18" ht="18.75">
      <c r="B32" s="73"/>
      <c r="C32" s="73"/>
      <c r="D32" s="73"/>
      <c r="E32" s="75"/>
      <c r="F32" s="75"/>
      <c r="G32" s="75"/>
      <c r="H32" s="75"/>
      <c r="I32" s="75"/>
      <c r="J32" s="74"/>
      <c r="K32" s="75"/>
      <c r="L32" s="74"/>
      <c r="M32" s="74"/>
      <c r="N32" s="75"/>
      <c r="O32" s="74"/>
      <c r="P32" s="74"/>
      <c r="Q32" s="74"/>
      <c r="R32" s="68"/>
    </row>
    <row r="33" spans="2:18" ht="18.75">
      <c r="B33" s="73"/>
      <c r="C33" s="73"/>
      <c r="D33" s="73"/>
      <c r="E33" s="75"/>
      <c r="F33" s="75"/>
      <c r="G33" s="75"/>
      <c r="H33" s="75"/>
      <c r="I33" s="75"/>
      <c r="J33" s="74"/>
      <c r="K33" s="75"/>
      <c r="L33" s="74"/>
      <c r="M33" s="74"/>
      <c r="N33" s="75"/>
      <c r="O33" s="74"/>
      <c r="P33" s="74"/>
      <c r="Q33" s="74"/>
      <c r="R33" s="68"/>
    </row>
    <row r="34" spans="2:18" ht="12.75" customHeight="1">
      <c r="B34" s="193" t="s">
        <v>192</v>
      </c>
      <c r="C34" s="193"/>
      <c r="D34" s="193"/>
      <c r="E34" s="193"/>
      <c r="F34" s="193"/>
      <c r="G34" s="193"/>
      <c r="H34" s="193"/>
      <c r="I34" s="193"/>
      <c r="J34" s="193"/>
      <c r="K34" s="193"/>
      <c r="L34" s="193"/>
      <c r="M34" s="193"/>
      <c r="N34" s="193"/>
      <c r="O34" s="193"/>
      <c r="P34" s="193"/>
      <c r="Q34" s="193"/>
      <c r="R34" s="68"/>
    </row>
    <row r="35" spans="2:18" ht="18.75">
      <c r="B35" s="193"/>
      <c r="C35" s="193"/>
      <c r="D35" s="193"/>
      <c r="E35" s="193"/>
      <c r="F35" s="193"/>
      <c r="G35" s="193"/>
      <c r="H35" s="193"/>
      <c r="I35" s="193"/>
      <c r="J35" s="193"/>
      <c r="K35" s="193"/>
      <c r="L35" s="193"/>
      <c r="M35" s="193"/>
      <c r="N35" s="193"/>
      <c r="O35" s="193"/>
      <c r="P35" s="193"/>
      <c r="Q35" s="193"/>
      <c r="R35" s="68"/>
    </row>
    <row r="36" spans="2:18" ht="18.75">
      <c r="B36" s="193"/>
      <c r="C36" s="193"/>
      <c r="D36" s="193"/>
      <c r="E36" s="193"/>
      <c r="F36" s="193"/>
      <c r="G36" s="193"/>
      <c r="H36" s="193"/>
      <c r="I36" s="193"/>
      <c r="J36" s="193"/>
      <c r="K36" s="193"/>
      <c r="L36" s="193"/>
      <c r="M36" s="193"/>
      <c r="N36" s="193"/>
      <c r="O36" s="193"/>
      <c r="P36" s="193"/>
      <c r="Q36" s="193"/>
      <c r="R36" s="68"/>
    </row>
    <row r="37" spans="2:18" ht="18.75">
      <c r="B37" s="193"/>
      <c r="C37" s="193"/>
      <c r="D37" s="193"/>
      <c r="E37" s="193"/>
      <c r="F37" s="193"/>
      <c r="G37" s="193"/>
      <c r="H37" s="193"/>
      <c r="I37" s="193"/>
      <c r="J37" s="193"/>
      <c r="K37" s="193"/>
      <c r="L37" s="193"/>
      <c r="M37" s="193"/>
      <c r="N37" s="193"/>
      <c r="O37" s="193"/>
      <c r="P37" s="193"/>
      <c r="Q37" s="193"/>
      <c r="R37" s="68"/>
    </row>
    <row r="38" spans="2:18" ht="18.75">
      <c r="B38" s="193"/>
      <c r="C38" s="193"/>
      <c r="D38" s="193"/>
      <c r="E38" s="193"/>
      <c r="F38" s="193"/>
      <c r="G38" s="193"/>
      <c r="H38" s="193"/>
      <c r="I38" s="193"/>
      <c r="J38" s="193"/>
      <c r="K38" s="193"/>
      <c r="L38" s="193"/>
      <c r="M38" s="193"/>
      <c r="N38" s="193"/>
      <c r="O38" s="193"/>
      <c r="P38" s="193"/>
      <c r="Q38" s="193"/>
      <c r="R38" s="68"/>
    </row>
    <row r="39" spans="2:18" ht="18.75">
      <c r="B39" s="193"/>
      <c r="C39" s="193"/>
      <c r="D39" s="193"/>
      <c r="E39" s="193"/>
      <c r="F39" s="193"/>
      <c r="G39" s="193"/>
      <c r="H39" s="193"/>
      <c r="I39" s="193"/>
      <c r="J39" s="193"/>
      <c r="K39" s="193"/>
      <c r="L39" s="193"/>
      <c r="M39" s="193"/>
      <c r="N39" s="193"/>
      <c r="O39" s="193"/>
      <c r="P39" s="193"/>
      <c r="Q39" s="193"/>
      <c r="R39" s="68"/>
    </row>
    <row r="40" spans="2:18" ht="18.75">
      <c r="B40" s="193"/>
      <c r="C40" s="193"/>
      <c r="D40" s="193"/>
      <c r="E40" s="193"/>
      <c r="F40" s="193"/>
      <c r="G40" s="193"/>
      <c r="H40" s="193"/>
      <c r="I40" s="193"/>
      <c r="J40" s="193"/>
      <c r="K40" s="193"/>
      <c r="L40" s="193"/>
      <c r="M40" s="193"/>
      <c r="N40" s="193"/>
      <c r="O40" s="193"/>
      <c r="P40" s="193"/>
      <c r="Q40" s="193"/>
      <c r="R40" s="68"/>
    </row>
    <row r="41" spans="2:18" ht="18.75">
      <c r="B41" s="193"/>
      <c r="C41" s="193"/>
      <c r="D41" s="193"/>
      <c r="E41" s="193"/>
      <c r="F41" s="193"/>
      <c r="G41" s="193"/>
      <c r="H41" s="193"/>
      <c r="I41" s="193"/>
      <c r="J41" s="193"/>
      <c r="K41" s="193"/>
      <c r="L41" s="193"/>
      <c r="M41" s="193"/>
      <c r="N41" s="193"/>
      <c r="O41" s="193"/>
      <c r="P41" s="193"/>
      <c r="Q41" s="193"/>
      <c r="R41" s="68"/>
    </row>
    <row r="42" spans="2:18" ht="18.75">
      <c r="B42" s="193"/>
      <c r="C42" s="193"/>
      <c r="D42" s="193"/>
      <c r="E42" s="193"/>
      <c r="F42" s="193"/>
      <c r="G42" s="193"/>
      <c r="H42" s="193"/>
      <c r="I42" s="193"/>
      <c r="J42" s="193"/>
      <c r="K42" s="193"/>
      <c r="L42" s="193"/>
      <c r="M42" s="193"/>
      <c r="N42" s="193"/>
      <c r="O42" s="193"/>
      <c r="P42" s="193"/>
      <c r="Q42" s="193"/>
      <c r="R42" s="68"/>
    </row>
    <row r="43" spans="2:18" ht="18.75">
      <c r="B43" s="193"/>
      <c r="C43" s="193"/>
      <c r="D43" s="193"/>
      <c r="E43" s="193"/>
      <c r="F43" s="193"/>
      <c r="G43" s="193"/>
      <c r="H43" s="193"/>
      <c r="I43" s="193"/>
      <c r="J43" s="193"/>
      <c r="K43" s="193"/>
      <c r="L43" s="193"/>
      <c r="M43" s="193"/>
      <c r="N43" s="193"/>
      <c r="O43" s="193"/>
      <c r="P43" s="193"/>
      <c r="Q43" s="193"/>
      <c r="R43" s="68"/>
    </row>
    <row r="44" spans="2:18" ht="18.75">
      <c r="B44" s="193"/>
      <c r="C44" s="193"/>
      <c r="D44" s="193"/>
      <c r="E44" s="193"/>
      <c r="F44" s="193"/>
      <c r="G44" s="193"/>
      <c r="H44" s="193"/>
      <c r="I44" s="193"/>
      <c r="J44" s="193"/>
      <c r="K44" s="193"/>
      <c r="L44" s="193"/>
      <c r="M44" s="193"/>
      <c r="N44" s="193"/>
      <c r="O44" s="193"/>
      <c r="P44" s="193"/>
      <c r="Q44" s="193"/>
      <c r="R44" s="68"/>
    </row>
    <row r="45" spans="2:18" ht="18.75">
      <c r="B45" s="193"/>
      <c r="C45" s="193"/>
      <c r="D45" s="193"/>
      <c r="E45" s="193"/>
      <c r="F45" s="193"/>
      <c r="G45" s="193"/>
      <c r="H45" s="193"/>
      <c r="I45" s="193"/>
      <c r="J45" s="193"/>
      <c r="K45" s="193"/>
      <c r="L45" s="193"/>
      <c r="M45" s="193"/>
      <c r="N45" s="193"/>
      <c r="O45" s="193"/>
      <c r="P45" s="193"/>
      <c r="Q45" s="193"/>
      <c r="R45" s="68"/>
    </row>
    <row r="46" spans="2:18" ht="18.75">
      <c r="B46" s="193"/>
      <c r="C46" s="193"/>
      <c r="D46" s="193"/>
      <c r="E46" s="193"/>
      <c r="F46" s="193"/>
      <c r="G46" s="193"/>
      <c r="H46" s="193"/>
      <c r="I46" s="193"/>
      <c r="J46" s="193"/>
      <c r="K46" s="193"/>
      <c r="L46" s="193"/>
      <c r="M46" s="193"/>
      <c r="N46" s="193"/>
      <c r="O46" s="193"/>
      <c r="P46" s="193"/>
      <c r="Q46" s="193"/>
      <c r="R46" s="68"/>
    </row>
    <row r="47" spans="2:18" ht="18.75">
      <c r="B47" s="193"/>
      <c r="C47" s="193"/>
      <c r="D47" s="193"/>
      <c r="E47" s="193"/>
      <c r="F47" s="193"/>
      <c r="G47" s="193"/>
      <c r="H47" s="193"/>
      <c r="I47" s="193"/>
      <c r="J47" s="193"/>
      <c r="K47" s="193"/>
      <c r="L47" s="193"/>
      <c r="M47" s="193"/>
      <c r="N47" s="193"/>
      <c r="O47" s="193"/>
      <c r="P47" s="193"/>
      <c r="Q47" s="193"/>
      <c r="R47" s="68"/>
    </row>
    <row r="48" spans="2:18" ht="18.75">
      <c r="B48" s="193"/>
      <c r="C48" s="193"/>
      <c r="D48" s="193"/>
      <c r="E48" s="193"/>
      <c r="F48" s="193"/>
      <c r="G48" s="193"/>
      <c r="H48" s="193"/>
      <c r="I48" s="193"/>
      <c r="J48" s="193"/>
      <c r="K48" s="193"/>
      <c r="L48" s="193"/>
      <c r="M48" s="193"/>
      <c r="N48" s="193"/>
      <c r="O48" s="193"/>
      <c r="P48" s="193"/>
      <c r="Q48" s="193"/>
      <c r="R48" s="68"/>
    </row>
    <row r="49" spans="2:18" ht="18.75">
      <c r="B49" s="193"/>
      <c r="C49" s="193"/>
      <c r="D49" s="193"/>
      <c r="E49" s="193"/>
      <c r="F49" s="193"/>
      <c r="G49" s="193"/>
      <c r="H49" s="193"/>
      <c r="I49" s="193"/>
      <c r="J49" s="193"/>
      <c r="K49" s="193"/>
      <c r="L49" s="193"/>
      <c r="M49" s="193"/>
      <c r="N49" s="193"/>
      <c r="O49" s="193"/>
      <c r="P49" s="193"/>
      <c r="Q49" s="193"/>
      <c r="R49" s="68"/>
    </row>
    <row r="50" spans="2:18" ht="18.75">
      <c r="B50" s="193"/>
      <c r="C50" s="193"/>
      <c r="D50" s="193"/>
      <c r="E50" s="193"/>
      <c r="F50" s="193"/>
      <c r="G50" s="193"/>
      <c r="H50" s="193"/>
      <c r="I50" s="193"/>
      <c r="J50" s="193"/>
      <c r="K50" s="193"/>
      <c r="L50" s="193"/>
      <c r="M50" s="193"/>
      <c r="N50" s="193"/>
      <c r="O50" s="193"/>
      <c r="P50" s="193"/>
      <c r="Q50" s="193"/>
      <c r="R50" s="68"/>
    </row>
    <row r="51" spans="2:18" ht="12.75" customHeight="1">
      <c r="B51" s="193"/>
      <c r="C51" s="193"/>
      <c r="D51" s="193"/>
      <c r="E51" s="193"/>
      <c r="F51" s="193"/>
      <c r="G51" s="193"/>
      <c r="H51" s="193"/>
      <c r="I51" s="193"/>
      <c r="J51" s="193"/>
      <c r="K51" s="193"/>
      <c r="L51" s="193"/>
      <c r="M51" s="193"/>
      <c r="N51" s="193"/>
      <c r="O51" s="193"/>
      <c r="P51" s="193"/>
      <c r="Q51" s="193"/>
      <c r="R51" s="68"/>
    </row>
    <row r="52" spans="2:18" ht="18.75">
      <c r="B52" s="193"/>
      <c r="C52" s="193"/>
      <c r="D52" s="193"/>
      <c r="E52" s="193"/>
      <c r="F52" s="193"/>
      <c r="G52" s="193"/>
      <c r="H52" s="193"/>
      <c r="I52" s="193"/>
      <c r="J52" s="193"/>
      <c r="K52" s="193"/>
      <c r="L52" s="193"/>
      <c r="M52" s="193"/>
      <c r="N52" s="193"/>
      <c r="O52" s="193"/>
      <c r="P52" s="193"/>
      <c r="Q52" s="193"/>
      <c r="R52" s="68"/>
    </row>
    <row r="53" spans="2:18" ht="18.75">
      <c r="B53" s="193"/>
      <c r="C53" s="193"/>
      <c r="D53" s="193"/>
      <c r="E53" s="193"/>
      <c r="F53" s="193"/>
      <c r="G53" s="193"/>
      <c r="H53" s="193"/>
      <c r="I53" s="193"/>
      <c r="J53" s="193"/>
      <c r="K53" s="193"/>
      <c r="L53" s="193"/>
      <c r="M53" s="193"/>
      <c r="N53" s="193"/>
      <c r="O53" s="193"/>
      <c r="P53" s="193"/>
      <c r="Q53" s="193"/>
      <c r="R53" s="68"/>
    </row>
    <row r="54" spans="2:18" ht="18.75">
      <c r="B54" s="193"/>
      <c r="C54" s="193"/>
      <c r="D54" s="193"/>
      <c r="E54" s="193"/>
      <c r="F54" s="193"/>
      <c r="G54" s="193"/>
      <c r="H54" s="193"/>
      <c r="I54" s="193"/>
      <c r="J54" s="193"/>
      <c r="K54" s="193"/>
      <c r="L54" s="193"/>
      <c r="M54" s="193"/>
      <c r="N54" s="193"/>
      <c r="O54" s="193"/>
      <c r="P54" s="193"/>
      <c r="Q54" s="193"/>
      <c r="R54" s="68"/>
    </row>
    <row r="55" spans="2:18" ht="18.75">
      <c r="B55" s="193"/>
      <c r="C55" s="193"/>
      <c r="D55" s="193"/>
      <c r="E55" s="193"/>
      <c r="F55" s="193"/>
      <c r="G55" s="193"/>
      <c r="H55" s="193"/>
      <c r="I55" s="193"/>
      <c r="J55" s="193"/>
      <c r="K55" s="193"/>
      <c r="L55" s="193"/>
      <c r="M55" s="193"/>
      <c r="N55" s="193"/>
      <c r="O55" s="193"/>
      <c r="P55" s="193"/>
      <c r="Q55" s="193"/>
      <c r="R55" s="68"/>
    </row>
    <row r="56" spans="2:18" ht="18.75">
      <c r="B56" s="193"/>
      <c r="C56" s="193"/>
      <c r="D56" s="193"/>
      <c r="E56" s="193"/>
      <c r="F56" s="193"/>
      <c r="G56" s="193"/>
      <c r="H56" s="193"/>
      <c r="I56" s="193"/>
      <c r="J56" s="193"/>
      <c r="K56" s="193"/>
      <c r="L56" s="193"/>
      <c r="M56" s="193"/>
      <c r="N56" s="193"/>
      <c r="O56" s="193"/>
      <c r="P56" s="193"/>
      <c r="Q56" s="193"/>
      <c r="R56" s="68"/>
    </row>
    <row r="57" spans="2:18" ht="18.75">
      <c r="B57" s="79"/>
      <c r="C57" s="79"/>
      <c r="D57" s="79"/>
      <c r="E57" s="79"/>
      <c r="F57" s="79"/>
      <c r="G57" s="79"/>
      <c r="H57" s="79"/>
      <c r="I57" s="79"/>
      <c r="J57" s="79"/>
      <c r="K57" s="79"/>
      <c r="L57" s="79"/>
      <c r="M57" s="79"/>
      <c r="N57" s="79"/>
      <c r="O57" s="79"/>
      <c r="P57" s="79"/>
      <c r="Q57" s="68"/>
      <c r="R57" s="68"/>
    </row>
    <row r="58" spans="2:18" ht="18.75">
      <c r="B58" s="79"/>
      <c r="C58" s="79"/>
      <c r="D58" s="79"/>
      <c r="E58" s="79"/>
      <c r="F58" s="79"/>
      <c r="G58" s="79"/>
      <c r="H58" s="79"/>
      <c r="I58" s="79"/>
      <c r="J58" s="79"/>
      <c r="K58" s="79"/>
      <c r="L58" s="79"/>
      <c r="M58" s="79"/>
      <c r="N58" s="79"/>
      <c r="O58" s="79"/>
      <c r="P58" s="79"/>
      <c r="Q58" s="68"/>
      <c r="R58" s="68"/>
    </row>
    <row r="59" spans="2:18" ht="29.25" customHeight="1">
      <c r="B59" s="189" t="s">
        <v>355</v>
      </c>
      <c r="C59" s="189"/>
      <c r="D59" s="189"/>
      <c r="E59" s="189"/>
      <c r="F59" s="189"/>
      <c r="G59" s="189"/>
      <c r="H59" s="189"/>
      <c r="I59" s="189"/>
      <c r="J59" s="189"/>
      <c r="K59" s="189"/>
      <c r="L59" s="189"/>
      <c r="M59" s="189"/>
      <c r="N59" s="189"/>
      <c r="O59" s="189"/>
      <c r="P59" s="189"/>
      <c r="Q59" s="189"/>
      <c r="R59" s="68"/>
    </row>
    <row r="60" spans="2:18" ht="26.25" customHeight="1">
      <c r="B60" s="189" t="s">
        <v>356</v>
      </c>
      <c r="C60" s="189"/>
      <c r="D60" s="189"/>
      <c r="E60" s="189"/>
      <c r="F60" s="189"/>
      <c r="G60" s="189"/>
      <c r="H60" s="189"/>
      <c r="I60" s="189"/>
      <c r="J60" s="189"/>
      <c r="K60" s="189"/>
      <c r="L60" s="189"/>
      <c r="M60" s="189"/>
      <c r="N60" s="189"/>
      <c r="O60" s="189"/>
      <c r="P60" s="189"/>
      <c r="Q60" s="189"/>
      <c r="R60" s="68"/>
    </row>
    <row r="61" spans="2:18" ht="36" customHeight="1">
      <c r="B61" s="189" t="s">
        <v>357</v>
      </c>
      <c r="C61" s="189"/>
      <c r="D61" s="189"/>
      <c r="E61" s="189"/>
      <c r="F61" s="189"/>
      <c r="G61" s="189"/>
      <c r="H61" s="189"/>
      <c r="I61" s="189"/>
      <c r="J61" s="189"/>
      <c r="K61" s="189"/>
      <c r="L61" s="189"/>
      <c r="M61" s="189"/>
      <c r="N61" s="189"/>
      <c r="O61" s="189"/>
      <c r="P61" s="189"/>
      <c r="Q61" s="189"/>
      <c r="R61" s="68"/>
    </row>
    <row r="62" spans="2:18" ht="18.75">
      <c r="B62" s="190"/>
      <c r="C62" s="190"/>
      <c r="D62" s="190"/>
      <c r="E62" s="190"/>
      <c r="F62" s="190"/>
      <c r="G62" s="190"/>
      <c r="H62" s="190"/>
      <c r="I62" s="190"/>
      <c r="J62" s="190"/>
      <c r="K62" s="190"/>
      <c r="L62" s="190"/>
      <c r="M62" s="190"/>
      <c r="N62" s="190"/>
      <c r="O62" s="190"/>
      <c r="P62" s="190"/>
      <c r="Q62" s="190"/>
      <c r="R62" s="68"/>
    </row>
    <row r="63" spans="2:18" ht="18.75">
      <c r="B63" s="188"/>
      <c r="C63" s="188"/>
      <c r="D63" s="188"/>
      <c r="E63" s="188"/>
      <c r="F63" s="188"/>
      <c r="G63" s="188"/>
      <c r="H63" s="188"/>
      <c r="I63" s="188"/>
      <c r="J63" s="188"/>
      <c r="K63" s="188"/>
      <c r="L63" s="188"/>
      <c r="M63" s="188"/>
      <c r="N63" s="79"/>
      <c r="O63" s="79"/>
      <c r="P63" s="79"/>
      <c r="Q63" s="68"/>
      <c r="R63" s="68"/>
    </row>
    <row r="64" spans="2:18" ht="18.75">
      <c r="B64" s="79"/>
      <c r="C64" s="79"/>
      <c r="D64" s="79"/>
      <c r="E64" s="79"/>
      <c r="F64" s="79"/>
      <c r="G64" s="79"/>
      <c r="H64" s="79"/>
      <c r="I64" s="79"/>
      <c r="J64" s="79"/>
      <c r="K64" s="79"/>
      <c r="L64" s="79"/>
      <c r="M64" s="79"/>
      <c r="N64" s="79"/>
      <c r="O64" s="79"/>
      <c r="P64" s="79"/>
      <c r="Q64" s="68"/>
      <c r="R64" s="68"/>
    </row>
    <row r="65" spans="2:18" ht="18.75">
      <c r="B65" s="79"/>
      <c r="C65" s="79"/>
      <c r="D65" s="79"/>
      <c r="E65" s="79"/>
      <c r="F65" s="79"/>
      <c r="G65" s="79"/>
      <c r="H65" s="79"/>
      <c r="I65" s="79"/>
      <c r="J65" s="79"/>
      <c r="K65" s="79"/>
      <c r="L65" s="79"/>
      <c r="M65" s="79"/>
      <c r="N65" s="79"/>
      <c r="O65" s="79"/>
      <c r="P65" s="79"/>
      <c r="Q65" s="68"/>
      <c r="R65" s="68"/>
    </row>
    <row r="66" spans="2:18">
      <c r="B66" s="46"/>
      <c r="C66" s="46"/>
      <c r="D66" s="46"/>
      <c r="E66" s="46"/>
      <c r="F66" s="46"/>
      <c r="G66" s="46"/>
      <c r="H66" s="46"/>
      <c r="I66" s="46"/>
      <c r="J66" s="46"/>
      <c r="K66" s="46"/>
      <c r="L66" s="46"/>
      <c r="M66" s="46"/>
      <c r="N66" s="46"/>
      <c r="O66" s="46"/>
      <c r="P66" s="46"/>
    </row>
  </sheetData>
  <mergeCells count="29">
    <mergeCell ref="A1:N1"/>
    <mergeCell ref="A2:N2"/>
    <mergeCell ref="A3:N3"/>
    <mergeCell ref="B14:Q14"/>
    <mergeCell ref="D10:M10"/>
    <mergeCell ref="E6:K6"/>
    <mergeCell ref="A4:D4"/>
    <mergeCell ref="E7:M7"/>
    <mergeCell ref="B12:Q12"/>
    <mergeCell ref="B13:Q13"/>
    <mergeCell ref="E4:K4"/>
    <mergeCell ref="M4:P4"/>
    <mergeCell ref="A5:I5"/>
    <mergeCell ref="B15:B16"/>
    <mergeCell ref="D15:O15"/>
    <mergeCell ref="B34:Q56"/>
    <mergeCell ref="B25:B26"/>
    <mergeCell ref="D25:O25"/>
    <mergeCell ref="C25:C26"/>
    <mergeCell ref="B22:Q22"/>
    <mergeCell ref="B23:Q23"/>
    <mergeCell ref="B24:Q24"/>
    <mergeCell ref="P15:Q15"/>
    <mergeCell ref="P25:Q25"/>
    <mergeCell ref="B63:M63"/>
    <mergeCell ref="B59:Q59"/>
    <mergeCell ref="B60:Q60"/>
    <mergeCell ref="B61:Q61"/>
    <mergeCell ref="B62:Q62"/>
  </mergeCells>
  <pageMargins left="0.7" right="0.7" top="0.75" bottom="0.75" header="0.3" footer="0.3"/>
  <pageSetup orientation="portrait" horizontalDpi="4294967294" verticalDpi="0" r:id="rId1"/>
</worksheet>
</file>

<file path=xl/worksheets/sheet6.xml><?xml version="1.0" encoding="utf-8"?>
<worksheet xmlns="http://schemas.openxmlformats.org/spreadsheetml/2006/main" xmlns:r="http://schemas.openxmlformats.org/officeDocument/2006/relationships">
  <sheetPr published="0"/>
  <dimension ref="A1:X64"/>
  <sheetViews>
    <sheetView workbookViewId="0">
      <selection activeCell="D61" sqref="D61"/>
    </sheetView>
  </sheetViews>
  <sheetFormatPr defaultColWidth="17.140625" defaultRowHeight="15.7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c r="B1" s="174" t="s">
        <v>154</v>
      </c>
      <c r="C1" s="174"/>
      <c r="D1" s="174"/>
      <c r="E1" s="174"/>
      <c r="F1" s="174"/>
      <c r="G1" s="174"/>
      <c r="H1" s="174"/>
      <c r="I1" s="174"/>
      <c r="J1" s="174"/>
      <c r="K1" s="174"/>
      <c r="L1" s="174"/>
      <c r="M1" s="174"/>
      <c r="N1" s="174"/>
      <c r="O1" s="174"/>
      <c r="P1" s="174"/>
      <c r="Q1" s="174"/>
      <c r="R1" s="174"/>
      <c r="S1" s="174"/>
      <c r="T1" s="174"/>
      <c r="U1" s="174"/>
      <c r="V1" s="174"/>
      <c r="W1" s="174"/>
      <c r="X1" s="174"/>
    </row>
    <row r="2" spans="1:24" ht="20.25">
      <c r="B2" s="175" t="s">
        <v>155</v>
      </c>
      <c r="C2" s="175"/>
      <c r="D2" s="175"/>
      <c r="E2" s="175"/>
      <c r="F2" s="175"/>
      <c r="G2" s="175"/>
      <c r="H2" s="175"/>
      <c r="I2" s="175"/>
      <c r="J2" s="175"/>
      <c r="K2" s="175"/>
      <c r="L2" s="175"/>
      <c r="M2" s="175"/>
      <c r="N2" s="175"/>
      <c r="O2" s="175"/>
      <c r="P2" s="175"/>
      <c r="Q2" s="175"/>
      <c r="R2" s="175"/>
      <c r="S2" s="175"/>
      <c r="T2" s="175"/>
      <c r="U2" s="175"/>
      <c r="V2" s="175"/>
      <c r="W2" s="175"/>
      <c r="X2" s="175"/>
    </row>
    <row r="3" spans="1:24" ht="18">
      <c r="B3" s="176" t="s">
        <v>164</v>
      </c>
      <c r="C3" s="176"/>
      <c r="D3" s="176"/>
      <c r="E3" s="176"/>
      <c r="F3" s="176"/>
      <c r="G3" s="176"/>
      <c r="H3" s="176"/>
      <c r="I3" s="176"/>
      <c r="J3" s="176"/>
      <c r="K3" s="176"/>
      <c r="L3" s="176"/>
      <c r="M3" s="176"/>
      <c r="N3" s="176"/>
      <c r="O3" s="176"/>
      <c r="P3" s="176"/>
      <c r="Q3" s="176"/>
      <c r="R3" s="176"/>
      <c r="S3" s="176"/>
      <c r="T3" s="176"/>
      <c r="U3" s="176"/>
      <c r="V3" s="176"/>
      <c r="W3" s="176"/>
      <c r="X3" s="176"/>
    </row>
    <row r="4" spans="1:24">
      <c r="A4" s="209" t="s">
        <v>162</v>
      </c>
      <c r="B4" s="209" t="s">
        <v>156</v>
      </c>
      <c r="C4" s="209" t="s">
        <v>157</v>
      </c>
      <c r="D4" s="212" t="s">
        <v>163</v>
      </c>
      <c r="E4" s="213"/>
      <c r="F4" s="213"/>
      <c r="G4" s="213"/>
      <c r="H4" s="214"/>
      <c r="I4" s="208" t="s">
        <v>158</v>
      </c>
      <c r="J4" s="208"/>
      <c r="K4" s="208"/>
      <c r="L4" s="208"/>
      <c r="M4" s="208"/>
      <c r="N4" s="208"/>
      <c r="O4" s="208"/>
      <c r="P4" s="208"/>
      <c r="Q4" s="208" t="s">
        <v>161</v>
      </c>
      <c r="R4" s="208"/>
      <c r="S4" s="208"/>
      <c r="T4" s="208"/>
      <c r="U4" s="208"/>
      <c r="V4" s="208"/>
      <c r="W4" s="208"/>
      <c r="X4" s="208"/>
    </row>
    <row r="5" spans="1:24">
      <c r="A5" s="210"/>
      <c r="B5" s="210"/>
      <c r="C5" s="210"/>
      <c r="D5" s="215"/>
      <c r="E5" s="216"/>
      <c r="F5" s="216"/>
      <c r="G5" s="216"/>
      <c r="H5" s="217"/>
      <c r="I5" s="208" t="s">
        <v>159</v>
      </c>
      <c r="J5" s="208"/>
      <c r="K5" s="208"/>
      <c r="L5" s="208"/>
      <c r="M5" s="208" t="s">
        <v>160</v>
      </c>
      <c r="N5" s="208"/>
      <c r="O5" s="208"/>
      <c r="P5" s="208"/>
      <c r="Q5" s="208" t="s">
        <v>159</v>
      </c>
      <c r="R5" s="208"/>
      <c r="S5" s="208"/>
      <c r="T5" s="208"/>
      <c r="U5" s="208" t="s">
        <v>160</v>
      </c>
      <c r="V5" s="208"/>
      <c r="W5" s="208"/>
      <c r="X5" s="208"/>
    </row>
    <row r="6" spans="1:24">
      <c r="A6" s="210"/>
      <c r="B6" s="210"/>
      <c r="C6" s="210"/>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c r="A7" s="211"/>
      <c r="B7" s="211"/>
      <c r="C7" s="211"/>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c r="B56" s="218" t="s">
        <v>144</v>
      </c>
      <c r="C56" s="218"/>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c r="B57" s="218" t="s">
        <v>145</v>
      </c>
      <c r="C57" s="218"/>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c r="B58" s="218" t="s">
        <v>146</v>
      </c>
      <c r="C58" s="218"/>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c r="B59" s="218" t="s">
        <v>147</v>
      </c>
      <c r="C59" s="218"/>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c r="B60" s="218" t="s">
        <v>148</v>
      </c>
      <c r="C60" s="218"/>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c r="B61" s="218" t="s">
        <v>149</v>
      </c>
      <c r="C61" s="218"/>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c r="B62" s="218" t="s">
        <v>151</v>
      </c>
      <c r="C62" s="218"/>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c r="B63" s="9"/>
      <c r="C63" s="9"/>
    </row>
    <row r="64" spans="1:24" ht="18">
      <c r="B64" s="219" t="s">
        <v>150</v>
      </c>
      <c r="C64" s="219"/>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published="0"/>
  <dimension ref="A1:X12"/>
  <sheetViews>
    <sheetView workbookViewId="0">
      <selection activeCell="O4" sqref="O4:P4"/>
    </sheetView>
  </sheetViews>
  <sheetFormatPr defaultColWidth="8.85546875" defaultRowHeight="12.75"/>
  <cols>
    <col min="1" max="1" width="9.140625" customWidth="1"/>
    <col min="4" max="4" width="13.140625" bestFit="1" customWidth="1"/>
  </cols>
  <sheetData>
    <row r="1" spans="1:24" ht="174" thickBot="1">
      <c r="A1" s="11" t="s">
        <v>3</v>
      </c>
    </row>
    <row r="2" spans="1:24" ht="56.25" customHeight="1" thickBot="1">
      <c r="A2" s="232" t="s">
        <v>4</v>
      </c>
      <c r="B2" s="226" t="s">
        <v>5</v>
      </c>
      <c r="C2" s="236" t="s">
        <v>6</v>
      </c>
      <c r="D2" s="237"/>
      <c r="E2" s="237"/>
      <c r="F2" s="237"/>
      <c r="G2" s="237"/>
      <c r="H2" s="237"/>
      <c r="I2" s="237"/>
      <c r="J2" s="237"/>
      <c r="K2" s="237"/>
      <c r="L2" s="237"/>
      <c r="M2" s="237"/>
      <c r="N2" s="237"/>
      <c r="O2" s="237"/>
      <c r="P2" s="237"/>
      <c r="Q2" s="237"/>
      <c r="R2" s="237"/>
      <c r="S2" s="237"/>
      <c r="T2" s="237"/>
      <c r="U2" s="238"/>
      <c r="V2" s="226" t="s">
        <v>7</v>
      </c>
      <c r="W2" s="229" t="s">
        <v>8</v>
      </c>
      <c r="X2" s="12" t="s">
        <v>9</v>
      </c>
    </row>
    <row r="3" spans="1:24" ht="56.25" customHeight="1">
      <c r="A3" s="233"/>
      <c r="B3" s="227"/>
      <c r="C3" s="222" t="s">
        <v>11</v>
      </c>
      <c r="D3" s="223"/>
      <c r="E3" s="224" t="s">
        <v>12</v>
      </c>
      <c r="F3" s="225"/>
      <c r="G3" s="224" t="s">
        <v>13</v>
      </c>
      <c r="H3" s="225"/>
      <c r="I3" s="19" t="s">
        <v>14</v>
      </c>
      <c r="J3" s="22"/>
      <c r="K3" s="224" t="s">
        <v>15</v>
      </c>
      <c r="L3" s="225"/>
      <c r="M3" s="224" t="s">
        <v>16</v>
      </c>
      <c r="N3" s="225"/>
      <c r="O3" s="224" t="s">
        <v>17</v>
      </c>
      <c r="P3" s="225"/>
      <c r="Q3" s="19" t="s">
        <v>18</v>
      </c>
      <c r="R3" s="19" t="s">
        <v>19</v>
      </c>
      <c r="S3" s="19" t="s">
        <v>20</v>
      </c>
      <c r="T3" s="19" t="s">
        <v>21</v>
      </c>
      <c r="U3" s="19" t="s">
        <v>22</v>
      </c>
      <c r="V3" s="227"/>
      <c r="W3" s="230"/>
      <c r="X3" s="18"/>
    </row>
    <row r="4" spans="1:24" ht="57.75" thickBot="1">
      <c r="A4" s="234"/>
      <c r="B4" s="235"/>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28"/>
      <c r="W4" s="231"/>
      <c r="X4" s="13" t="s">
        <v>10</v>
      </c>
    </row>
    <row r="5" spans="1:24" ht="16.5" thickBot="1">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c r="A9" s="220" t="s">
        <v>7</v>
      </c>
      <c r="B9" s="221"/>
      <c r="C9" s="14">
        <v>8</v>
      </c>
      <c r="D9" s="14"/>
      <c r="E9" s="14"/>
      <c r="F9" s="14"/>
      <c r="G9" s="14"/>
      <c r="H9" s="14"/>
      <c r="I9" s="14"/>
      <c r="J9" s="14"/>
      <c r="K9" s="14"/>
      <c r="L9" s="14"/>
      <c r="M9" s="14"/>
      <c r="N9" s="14"/>
      <c r="O9" s="14"/>
      <c r="P9" s="14"/>
      <c r="Q9" s="14"/>
      <c r="R9" s="14"/>
      <c r="S9" s="14"/>
      <c r="T9" s="14"/>
      <c r="U9" s="14"/>
      <c r="V9" s="14"/>
      <c r="W9" s="14"/>
      <c r="X9" s="14"/>
    </row>
    <row r="10" spans="1:24" ht="236.25">
      <c r="A10" s="17" t="s">
        <v>27</v>
      </c>
    </row>
    <row r="12" spans="1:24" ht="15.7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published="0"/>
  <dimension ref="A4:Q97"/>
  <sheetViews>
    <sheetView topLeftCell="A82" workbookViewId="0">
      <selection activeCell="O76" sqref="O76"/>
    </sheetView>
  </sheetViews>
  <sheetFormatPr defaultColWidth="8.85546875" defaultRowHeight="12.75"/>
  <cols>
    <col min="2" max="4" width="11.7109375" bestFit="1" customWidth="1"/>
    <col min="5" max="13" width="9.28515625" bestFit="1" customWidth="1"/>
    <col min="14" max="14" width="9.42578125" bestFit="1" customWidth="1"/>
  </cols>
  <sheetData>
    <row r="4" spans="1:16" ht="13.5" thickBot="1"/>
    <row r="5" spans="1:16" ht="56.25" customHeight="1" thickBot="1">
      <c r="A5" s="232" t="s">
        <v>4</v>
      </c>
      <c r="B5" s="226" t="s">
        <v>29</v>
      </c>
      <c r="C5" s="236" t="s">
        <v>6</v>
      </c>
      <c r="D5" s="237"/>
      <c r="E5" s="237"/>
      <c r="F5" s="237"/>
      <c r="G5" s="237"/>
      <c r="H5" s="237"/>
      <c r="I5" s="237"/>
      <c r="J5" s="237"/>
      <c r="K5" s="237"/>
      <c r="L5" s="237"/>
      <c r="M5" s="237"/>
      <c r="N5" s="238"/>
      <c r="O5" s="229" t="s">
        <v>8</v>
      </c>
      <c r="P5" s="12" t="s">
        <v>9</v>
      </c>
    </row>
    <row r="6" spans="1:16" ht="57.75" thickBot="1">
      <c r="A6" s="234"/>
      <c r="B6" s="251"/>
      <c r="C6" s="14" t="s">
        <v>11</v>
      </c>
      <c r="D6" s="14" t="s">
        <v>12</v>
      </c>
      <c r="E6" s="14" t="s">
        <v>13</v>
      </c>
      <c r="F6" s="14" t="s">
        <v>14</v>
      </c>
      <c r="G6" s="14" t="s">
        <v>15</v>
      </c>
      <c r="H6" s="14" t="s">
        <v>16</v>
      </c>
      <c r="I6" s="14" t="s">
        <v>17</v>
      </c>
      <c r="J6" s="14" t="s">
        <v>18</v>
      </c>
      <c r="K6" s="14" t="s">
        <v>19</v>
      </c>
      <c r="L6" s="14" t="s">
        <v>20</v>
      </c>
      <c r="M6" s="14" t="s">
        <v>21</v>
      </c>
      <c r="N6" s="14" t="s">
        <v>22</v>
      </c>
      <c r="O6" s="231"/>
      <c r="P6" s="13" t="s">
        <v>10</v>
      </c>
    </row>
    <row r="7" spans="1:16" ht="16.5" thickBot="1">
      <c r="A7" s="15" t="s">
        <v>23</v>
      </c>
      <c r="B7" s="16">
        <v>85</v>
      </c>
      <c r="C7" s="16">
        <v>4</v>
      </c>
      <c r="D7" s="14"/>
      <c r="E7" s="14"/>
      <c r="F7" s="14"/>
      <c r="G7" s="14"/>
      <c r="H7" s="14"/>
      <c r="I7" s="14"/>
      <c r="J7" s="14"/>
      <c r="K7" s="14"/>
      <c r="L7" s="14"/>
      <c r="M7" s="14"/>
      <c r="N7" s="14"/>
      <c r="O7" s="14"/>
      <c r="P7" s="14"/>
    </row>
    <row r="8" spans="1:16" ht="16.5" thickBot="1">
      <c r="A8" s="15" t="s">
        <v>24</v>
      </c>
      <c r="B8" s="14">
        <v>90</v>
      </c>
      <c r="C8" s="14"/>
      <c r="D8" s="14"/>
      <c r="E8" s="14"/>
      <c r="F8" s="14"/>
      <c r="G8" s="14"/>
      <c r="H8" s="14"/>
      <c r="I8" s="14"/>
      <c r="J8" s="14"/>
      <c r="K8" s="14"/>
      <c r="L8" s="14"/>
      <c r="M8" s="14"/>
      <c r="N8" s="14"/>
      <c r="O8" s="14"/>
      <c r="P8" s="14"/>
    </row>
    <row r="9" spans="1:16" ht="16.5" thickBot="1">
      <c r="A9" s="15" t="s">
        <v>25</v>
      </c>
      <c r="B9" s="14">
        <v>83</v>
      </c>
      <c r="C9" s="14"/>
      <c r="D9" s="14"/>
      <c r="E9" s="14"/>
      <c r="F9" s="14"/>
      <c r="G9" s="14"/>
      <c r="H9" s="14"/>
      <c r="I9" s="14"/>
      <c r="J9" s="14"/>
      <c r="K9" s="14"/>
      <c r="L9" s="14"/>
      <c r="M9" s="14"/>
      <c r="N9" s="14"/>
      <c r="O9" s="14"/>
      <c r="P9" s="14"/>
    </row>
    <row r="10" spans="1:16" ht="16.5" thickBot="1">
      <c r="A10" s="15" t="s">
        <v>26</v>
      </c>
      <c r="B10" s="14">
        <v>75</v>
      </c>
      <c r="C10" s="14"/>
      <c r="D10" s="14"/>
      <c r="E10" s="14"/>
      <c r="F10" s="14"/>
      <c r="G10" s="14"/>
      <c r="H10" s="14"/>
      <c r="I10" s="14"/>
      <c r="J10" s="14"/>
      <c r="K10" s="14"/>
      <c r="L10" s="14"/>
      <c r="M10" s="14"/>
      <c r="N10" s="14"/>
      <c r="O10" s="14"/>
      <c r="P10" s="14"/>
    </row>
    <row r="11" spans="1:16" ht="16.5" thickBot="1">
      <c r="A11" s="220" t="s">
        <v>7</v>
      </c>
      <c r="B11" s="221"/>
      <c r="C11" s="14"/>
      <c r="D11" s="14"/>
      <c r="E11" s="14"/>
      <c r="F11" s="14"/>
      <c r="G11" s="14"/>
      <c r="H11" s="14"/>
      <c r="I11" s="14"/>
      <c r="J11" s="14"/>
      <c r="K11" s="14"/>
      <c r="L11" s="14"/>
      <c r="M11" s="14"/>
      <c r="N11" s="14"/>
      <c r="O11" s="14"/>
      <c r="P11" s="14"/>
    </row>
    <row r="16" spans="1:16" ht="13.5" thickBot="1"/>
    <row r="17" spans="1:17" ht="30.75" thickBot="1">
      <c r="A17" s="23" t="s">
        <v>30</v>
      </c>
      <c r="B17" s="24" t="s">
        <v>31</v>
      </c>
      <c r="C17" s="248" t="s">
        <v>32</v>
      </c>
      <c r="D17" s="250"/>
      <c r="E17" s="250"/>
      <c r="F17" s="250"/>
      <c r="G17" s="250"/>
      <c r="H17" s="250"/>
      <c r="I17" s="249"/>
      <c r="J17" s="252" t="s">
        <v>33</v>
      </c>
      <c r="K17" s="253"/>
      <c r="L17" s="253"/>
      <c r="M17" s="254"/>
      <c r="N17" s="248" t="s">
        <v>34</v>
      </c>
      <c r="O17" s="250"/>
      <c r="P17" s="250"/>
      <c r="Q17" s="249"/>
    </row>
    <row r="18" spans="1:17" ht="15.75" thickBot="1">
      <c r="A18" s="244" t="s">
        <v>35</v>
      </c>
      <c r="B18" s="245"/>
      <c r="C18" s="241" t="s">
        <v>36</v>
      </c>
      <c r="D18" s="242"/>
      <c r="E18" s="242"/>
      <c r="F18" s="242"/>
      <c r="G18" s="242"/>
      <c r="H18" s="242"/>
      <c r="I18" s="242"/>
      <c r="J18" s="242"/>
      <c r="K18" s="242"/>
      <c r="L18" s="242"/>
      <c r="M18" s="242"/>
      <c r="N18" s="242"/>
      <c r="O18" s="242"/>
      <c r="P18" s="243"/>
      <c r="Q18" s="255" t="s">
        <v>7</v>
      </c>
    </row>
    <row r="19" spans="1:17" ht="15.75" thickBot="1">
      <c r="A19" s="246"/>
      <c r="B19" s="247"/>
      <c r="C19" s="25" t="s">
        <v>11</v>
      </c>
      <c r="D19" s="25" t="s">
        <v>12</v>
      </c>
      <c r="E19" s="25" t="s">
        <v>13</v>
      </c>
      <c r="F19" s="25" t="s">
        <v>14</v>
      </c>
      <c r="G19" s="25" t="s">
        <v>15</v>
      </c>
      <c r="H19" s="25" t="s">
        <v>16</v>
      </c>
      <c r="I19" s="239" t="s">
        <v>17</v>
      </c>
      <c r="J19" s="240"/>
      <c r="K19" s="25" t="s">
        <v>18</v>
      </c>
      <c r="L19" s="25" t="s">
        <v>37</v>
      </c>
      <c r="M19" s="239" t="s">
        <v>38</v>
      </c>
      <c r="N19" s="240"/>
      <c r="O19" s="25" t="s">
        <v>21</v>
      </c>
      <c r="P19" s="25" t="s">
        <v>22</v>
      </c>
      <c r="Q19" s="256"/>
    </row>
    <row r="20" spans="1:17" ht="15.75" thickBot="1">
      <c r="A20" s="248" t="s">
        <v>39</v>
      </c>
      <c r="B20" s="249"/>
      <c r="C20" s="25">
        <v>4</v>
      </c>
      <c r="D20" s="25">
        <v>2</v>
      </c>
      <c r="E20" s="25">
        <v>1</v>
      </c>
      <c r="F20" s="25" t="s">
        <v>40</v>
      </c>
      <c r="G20" s="25" t="s">
        <v>40</v>
      </c>
      <c r="H20" s="25" t="s">
        <v>40</v>
      </c>
      <c r="I20" s="239" t="s">
        <v>40</v>
      </c>
      <c r="J20" s="240"/>
      <c r="K20" s="25" t="s">
        <v>40</v>
      </c>
      <c r="L20" s="25">
        <v>1</v>
      </c>
      <c r="M20" s="239" t="s">
        <v>40</v>
      </c>
      <c r="N20" s="240"/>
      <c r="O20" s="25">
        <v>2</v>
      </c>
      <c r="P20" s="25" t="s">
        <v>40</v>
      </c>
      <c r="Q20" s="25">
        <v>9</v>
      </c>
    </row>
    <row r="21" spans="1:17" ht="15.75" thickBot="1">
      <c r="A21" s="248" t="s">
        <v>41</v>
      </c>
      <c r="B21" s="249"/>
      <c r="C21" s="25">
        <v>2</v>
      </c>
      <c r="D21" s="25">
        <v>4</v>
      </c>
      <c r="E21" s="25">
        <v>2</v>
      </c>
      <c r="F21" s="25">
        <v>2</v>
      </c>
      <c r="G21" s="25">
        <v>2</v>
      </c>
      <c r="H21" s="25" t="s">
        <v>40</v>
      </c>
      <c r="I21" s="239" t="s">
        <v>40</v>
      </c>
      <c r="J21" s="240"/>
      <c r="K21" s="25" t="s">
        <v>40</v>
      </c>
      <c r="L21" s="25" t="s">
        <v>40</v>
      </c>
      <c r="M21" s="239" t="s">
        <v>40</v>
      </c>
      <c r="N21" s="240"/>
      <c r="O21" s="25" t="s">
        <v>40</v>
      </c>
      <c r="P21" s="25">
        <v>3</v>
      </c>
      <c r="Q21" s="25">
        <v>15</v>
      </c>
    </row>
    <row r="22" spans="1:17" ht="15.75" thickBot="1">
      <c r="A22" s="248" t="s">
        <v>42</v>
      </c>
      <c r="B22" s="249"/>
      <c r="C22" s="25">
        <v>1</v>
      </c>
      <c r="D22" s="25">
        <v>4</v>
      </c>
      <c r="E22" s="25">
        <v>3</v>
      </c>
      <c r="F22" s="25">
        <v>2</v>
      </c>
      <c r="G22" s="25">
        <v>4</v>
      </c>
      <c r="H22" s="25" t="s">
        <v>40</v>
      </c>
      <c r="I22" s="239" t="s">
        <v>40</v>
      </c>
      <c r="J22" s="240"/>
      <c r="K22" s="25" t="s">
        <v>40</v>
      </c>
      <c r="L22" s="25" t="s">
        <v>40</v>
      </c>
      <c r="M22" s="239" t="s">
        <v>40</v>
      </c>
      <c r="N22" s="240"/>
      <c r="O22" s="25" t="s">
        <v>40</v>
      </c>
      <c r="P22" s="25">
        <v>3</v>
      </c>
      <c r="Q22" s="25">
        <v>17</v>
      </c>
    </row>
    <row r="23" spans="1:17" ht="15.75" thickBot="1">
      <c r="A23" s="248" t="s">
        <v>43</v>
      </c>
      <c r="B23" s="249"/>
      <c r="C23" s="25">
        <v>2</v>
      </c>
      <c r="D23" s="25">
        <v>4</v>
      </c>
      <c r="E23" s="25">
        <v>2</v>
      </c>
      <c r="F23" s="25" t="s">
        <v>40</v>
      </c>
      <c r="G23" s="25" t="s">
        <v>40</v>
      </c>
      <c r="H23" s="25" t="s">
        <v>40</v>
      </c>
      <c r="I23" s="239" t="s">
        <v>40</v>
      </c>
      <c r="J23" s="240"/>
      <c r="K23" s="25" t="s">
        <v>40</v>
      </c>
      <c r="L23" s="25" t="s">
        <v>40</v>
      </c>
      <c r="M23" s="239" t="s">
        <v>40</v>
      </c>
      <c r="N23" s="240"/>
      <c r="O23" s="25" t="s">
        <v>40</v>
      </c>
      <c r="P23" s="25" t="s">
        <v>40</v>
      </c>
      <c r="Q23" s="25">
        <v>8</v>
      </c>
    </row>
    <row r="24" spans="1:17" ht="15.75" thickBot="1">
      <c r="A24" s="248" t="s">
        <v>44</v>
      </c>
      <c r="B24" s="249"/>
      <c r="C24" s="25" t="s">
        <v>40</v>
      </c>
      <c r="D24" s="25" t="s">
        <v>40</v>
      </c>
      <c r="E24" s="25" t="s">
        <v>40</v>
      </c>
      <c r="F24" s="25">
        <v>2</v>
      </c>
      <c r="G24" s="25">
        <v>1</v>
      </c>
      <c r="H24" s="25" t="s">
        <v>40</v>
      </c>
      <c r="I24" s="239" t="s">
        <v>40</v>
      </c>
      <c r="J24" s="240"/>
      <c r="K24" s="25" t="s">
        <v>40</v>
      </c>
      <c r="L24" s="25">
        <v>2</v>
      </c>
      <c r="M24" s="239" t="s">
        <v>40</v>
      </c>
      <c r="N24" s="240"/>
      <c r="O24" s="25">
        <v>2</v>
      </c>
      <c r="P24" s="25" t="s">
        <v>40</v>
      </c>
      <c r="Q24" s="25">
        <v>7</v>
      </c>
    </row>
    <row r="25" spans="1:17" ht="15.75" thickBot="1">
      <c r="A25" s="257" t="s">
        <v>7</v>
      </c>
      <c r="B25" s="258"/>
      <c r="C25" s="25">
        <v>9</v>
      </c>
      <c r="D25" s="25">
        <v>14</v>
      </c>
      <c r="E25" s="25">
        <v>7</v>
      </c>
      <c r="F25" s="25">
        <v>6</v>
      </c>
      <c r="G25" s="25">
        <v>7</v>
      </c>
      <c r="H25" s="25" t="s">
        <v>40</v>
      </c>
      <c r="I25" s="239" t="s">
        <v>40</v>
      </c>
      <c r="J25" s="240"/>
      <c r="K25" s="25" t="s">
        <v>40</v>
      </c>
      <c r="L25" s="25">
        <v>3</v>
      </c>
      <c r="M25" s="239" t="s">
        <v>40</v>
      </c>
      <c r="N25" s="240"/>
      <c r="O25" s="25">
        <v>4</v>
      </c>
      <c r="P25" s="25">
        <v>6</v>
      </c>
      <c r="Q25" s="25">
        <v>50</v>
      </c>
    </row>
    <row r="68" spans="1:14">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c r="A74" s="26"/>
      <c r="B74" s="30">
        <v>9</v>
      </c>
      <c r="C74" s="30">
        <v>14</v>
      </c>
      <c r="D74" s="30">
        <v>8</v>
      </c>
      <c r="E74" s="30">
        <v>6</v>
      </c>
      <c r="F74" s="30">
        <v>7</v>
      </c>
      <c r="G74" s="30" t="s">
        <v>40</v>
      </c>
      <c r="H74" s="30" t="s">
        <v>40</v>
      </c>
      <c r="I74" s="30" t="s">
        <v>40</v>
      </c>
      <c r="J74" s="30">
        <v>3</v>
      </c>
      <c r="K74" s="30" t="s">
        <v>40</v>
      </c>
      <c r="L74" s="30">
        <v>4</v>
      </c>
      <c r="M74" s="30">
        <v>6</v>
      </c>
      <c r="N74" s="31">
        <v>57</v>
      </c>
    </row>
    <row r="76" spans="1:14" ht="15">
      <c r="B76" s="30">
        <v>85</v>
      </c>
      <c r="C76" s="30">
        <v>73</v>
      </c>
      <c r="D76" s="30">
        <v>1</v>
      </c>
      <c r="E76" s="30" t="s">
        <v>40</v>
      </c>
      <c r="F76" s="30" t="s">
        <v>40</v>
      </c>
      <c r="G76" s="30" t="s">
        <v>40</v>
      </c>
      <c r="H76" s="30" t="s">
        <v>40</v>
      </c>
      <c r="I76" s="30" t="s">
        <v>40</v>
      </c>
      <c r="J76" s="30">
        <v>1</v>
      </c>
      <c r="K76" s="30" t="s">
        <v>40</v>
      </c>
      <c r="L76" s="30">
        <v>2</v>
      </c>
      <c r="M76" s="30" t="s">
        <v>40</v>
      </c>
      <c r="N76" s="30">
        <v>10</v>
      </c>
    </row>
    <row r="77" spans="1:14" ht="15">
      <c r="B77" s="30">
        <v>85</v>
      </c>
      <c r="C77" s="30">
        <v>70</v>
      </c>
      <c r="D77" s="30">
        <v>2</v>
      </c>
      <c r="E77" s="30">
        <v>2</v>
      </c>
      <c r="F77" s="30">
        <v>2</v>
      </c>
      <c r="G77" s="30" t="s">
        <v>40</v>
      </c>
      <c r="H77" s="30" t="s">
        <v>40</v>
      </c>
      <c r="I77" s="30" t="s">
        <v>40</v>
      </c>
      <c r="J77" s="30" t="s">
        <v>40</v>
      </c>
      <c r="K77" s="30" t="s">
        <v>40</v>
      </c>
      <c r="L77" s="30" t="s">
        <v>40</v>
      </c>
      <c r="M77" s="30">
        <v>3</v>
      </c>
      <c r="N77" s="30">
        <v>15</v>
      </c>
    </row>
    <row r="78" spans="1:14" ht="15">
      <c r="B78" s="30">
        <v>85</v>
      </c>
      <c r="C78" s="30">
        <v>84</v>
      </c>
      <c r="D78" s="30">
        <v>3</v>
      </c>
      <c r="E78" s="30">
        <v>2</v>
      </c>
      <c r="F78" s="30">
        <v>4</v>
      </c>
      <c r="G78" s="30" t="s">
        <v>40</v>
      </c>
      <c r="H78" s="30" t="s">
        <v>40</v>
      </c>
      <c r="I78" s="30" t="s">
        <v>40</v>
      </c>
      <c r="J78" s="30" t="s">
        <v>40</v>
      </c>
      <c r="K78" s="30" t="s">
        <v>40</v>
      </c>
      <c r="L78" s="30" t="s">
        <v>40</v>
      </c>
      <c r="M78" s="30">
        <v>3</v>
      </c>
      <c r="N78" s="30">
        <v>17</v>
      </c>
    </row>
    <row r="79" spans="1:14" ht="15">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c r="B81" s="30">
        <v>9</v>
      </c>
      <c r="C81" s="30">
        <v>14</v>
      </c>
      <c r="D81" s="30">
        <v>8</v>
      </c>
      <c r="E81" s="30">
        <v>6</v>
      </c>
      <c r="F81" s="30">
        <v>7</v>
      </c>
      <c r="G81" s="30" t="s">
        <v>40</v>
      </c>
      <c r="H81" s="30" t="s">
        <v>40</v>
      </c>
      <c r="I81" s="30" t="s">
        <v>40</v>
      </c>
      <c r="J81" s="30">
        <v>3</v>
      </c>
      <c r="K81" s="30" t="s">
        <v>40</v>
      </c>
      <c r="L81" s="30">
        <v>4</v>
      </c>
      <c r="M81" s="30">
        <v>6</v>
      </c>
      <c r="N81" s="31">
        <v>57</v>
      </c>
    </row>
    <row r="84" spans="2:14" ht="15">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M25:N25"/>
    <mergeCell ref="A25:B25"/>
    <mergeCell ref="I25:J25"/>
    <mergeCell ref="M22:N22"/>
    <mergeCell ref="M20:N20"/>
    <mergeCell ref="I24:J24"/>
    <mergeCell ref="A24:B24"/>
    <mergeCell ref="M24:N24"/>
    <mergeCell ref="I20:J20"/>
    <mergeCell ref="A23:B23"/>
    <mergeCell ref="A18:B19"/>
    <mergeCell ref="A20:B20"/>
    <mergeCell ref="I23:J23"/>
    <mergeCell ref="C5:N5"/>
    <mergeCell ref="C17:I17"/>
    <mergeCell ref="A5:A6"/>
    <mergeCell ref="N17:Q17"/>
    <mergeCell ref="O5:O6"/>
    <mergeCell ref="B5:B6"/>
    <mergeCell ref="A11:B11"/>
    <mergeCell ref="J17:M17"/>
    <mergeCell ref="M23:N23"/>
    <mergeCell ref="A21:B21"/>
    <mergeCell ref="A22:B22"/>
    <mergeCell ref="Q18:Q19"/>
    <mergeCell ref="I22:J22"/>
    <mergeCell ref="M19:N19"/>
    <mergeCell ref="I19:J19"/>
    <mergeCell ref="I21:J21"/>
    <mergeCell ref="M21:N21"/>
    <mergeCell ref="C18:P18"/>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TEST MARKS</vt:lpstr>
      <vt:lpstr>FINAL EXAM CO</vt:lpstr>
      <vt:lpstr>TOTAL CO </vt:lpstr>
      <vt:lpstr>CO ATTAINMENT</vt:lpstr>
      <vt:lpstr>CO PO   ATTAINMENT DIRECT ASSME</vt:lpstr>
      <vt:lpstr>C-Sec</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SCE</cp:lastModifiedBy>
  <dcterms:created xsi:type="dcterms:W3CDTF">2014-06-24T08:34:47Z</dcterms:created>
  <dcterms:modified xsi:type="dcterms:W3CDTF">2020-01-23T05:59:18Z</dcterms:modified>
</cp:coreProperties>
</file>